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5b47fd4518c9d0ac/TRICIA/Tricia's Research/HR Toolkit with all Material/"/>
    </mc:Choice>
  </mc:AlternateContent>
  <xr:revisionPtr revIDLastSave="0" documentId="8_{E9A79B27-47A9-4BD7-8D84-3D7000D491E1}" xr6:coauthVersionLast="47" xr6:coauthVersionMax="47" xr10:uidLastSave="{00000000-0000-0000-0000-000000000000}"/>
  <bookViews>
    <workbookView xWindow="-110" yWindow="-110" windowWidth="19420" windowHeight="11500" tabRatio="500" activeTab="8" xr2:uid="{00000000-000D-0000-FFFF-FFFF00000000}"/>
  </bookViews>
  <sheets>
    <sheet name="Dashboard" sheetId="1" r:id="rId1"/>
    <sheet name="Instructions" sheetId="2" r:id="rId2"/>
    <sheet name="Setup" sheetId="3" r:id="rId3"/>
    <sheet name="Employee Master" sheetId="4" r:id="rId4"/>
    <sheet name="Personal Info" sheetId="5" r:id="rId5"/>
    <sheet name="Employment Details" sheetId="6" r:id="rId6"/>
    <sheet name="Leave Tracker" sheetId="7" r:id="rId7"/>
    <sheet name="Performance" sheetId="8" r:id="rId8"/>
    <sheet name="Privacy &amp; Access" sheetId="9" r:id="rId9"/>
    <sheet name="Probation Tracker" sheetId="10" r:id="rId10"/>
    <sheet name="Contract &amp; Permit Tracker" sheetId="11" r:id="rId11"/>
    <sheet name="Training Register" sheetId="12" r:id="rId12"/>
    <sheet name="Disciplinary Register" sheetId="13" r:id="rId13"/>
    <sheet name="Document Checklist" sheetId="14" r:id="rId14"/>
    <sheet name="Data Integrity" sheetId="15" r:id="rId15"/>
  </sheets>
  <definedNames>
    <definedName name="_xlnm._FilterDatabase" localSheetId="14" hidden="1">'Data Integrity'!$A$4:$G$1104</definedName>
    <definedName name="ContractTypeList">OFFSET(Setup!$E$6,0,0,COUNTA(Setup!$E$6:$E$1000),1)</definedName>
    <definedName name="DepartmentList">OFFSET(Setup!$A$6,0,0,COUNTA(Setup!$A$6:$A$1000),1)</definedName>
    <definedName name="DocumentItemList">OFFSET(Setup!$I$6,0,0,COUNTA(Setup!$I$6:$I$1000),1)</definedName>
    <definedName name="LeaveTypeList">OFFSET(Setup!$F$6,0,0,COUNTA(Setup!$F$6:$F$1000),1)</definedName>
    <definedName name="PayFrequencyList">OFFSET(Setup!$D$6,0,0,COUNTA(Setup!$D$6:$D$1000),1)</definedName>
    <definedName name="PermitStatusList">OFFSET(Setup!$K$6,0,0,COUNTA(Setup!$K$6:$K$1000),1)</definedName>
    <definedName name="PositionList">OFFSET(Setup!$B$6,0,0,COUNTA(Setup!$B$6:$B$1000),1)</definedName>
    <definedName name="RatingList">OFFSET(Setup!$G$6,0,0,COUNTA(Setup!$G$6:$G$1000),1)</definedName>
    <definedName name="StatusList">OFFSET(Setup!$C$6,0,0,COUNTA(Setup!$C$6:$C$1000),1)</definedName>
    <definedName name="TrainingList">OFFSET(Setup!$J$6,0,0,COUNTA(Setup!$J$6:$J$1000),1)</definedName>
    <definedName name="WarningTypeList">OFFSET(Setup!$H$6,0,0,COUNTA(Setup!$H$6:$H$1000),1)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104" i="15" l="1"/>
  <c r="G1104" i="15" s="1"/>
  <c r="D1104" i="15"/>
  <c r="C1104" i="15"/>
  <c r="G1103" i="15"/>
  <c r="F1103" i="15"/>
  <c r="C1103" i="15"/>
  <c r="D1103" i="15" s="1"/>
  <c r="F1102" i="15"/>
  <c r="G1102" i="15" s="1"/>
  <c r="D1102" i="15"/>
  <c r="C1102" i="15"/>
  <c r="G1101" i="15"/>
  <c r="F1101" i="15"/>
  <c r="C1101" i="15"/>
  <c r="D1101" i="15" s="1"/>
  <c r="F1100" i="15"/>
  <c r="G1100" i="15" s="1"/>
  <c r="D1100" i="15"/>
  <c r="C1100" i="15"/>
  <c r="G1099" i="15"/>
  <c r="F1099" i="15"/>
  <c r="D1099" i="15"/>
  <c r="C1099" i="15"/>
  <c r="F1098" i="15"/>
  <c r="G1098" i="15" s="1"/>
  <c r="D1098" i="15"/>
  <c r="C1098" i="15"/>
  <c r="G1097" i="15"/>
  <c r="F1097" i="15"/>
  <c r="C1097" i="15"/>
  <c r="D1097" i="15" s="1"/>
  <c r="F1096" i="15"/>
  <c r="G1096" i="15" s="1"/>
  <c r="C1096" i="15"/>
  <c r="D1096" i="15" s="1"/>
  <c r="G1095" i="15"/>
  <c r="F1095" i="15"/>
  <c r="C1095" i="15"/>
  <c r="D1095" i="15" s="1"/>
  <c r="F1094" i="15"/>
  <c r="G1094" i="15" s="1"/>
  <c r="C1094" i="15"/>
  <c r="D1094" i="15" s="1"/>
  <c r="G1093" i="15"/>
  <c r="F1093" i="15"/>
  <c r="D1093" i="15"/>
  <c r="C1093" i="15"/>
  <c r="F1092" i="15"/>
  <c r="G1092" i="15" s="1"/>
  <c r="D1092" i="15"/>
  <c r="C1092" i="15"/>
  <c r="G1091" i="15"/>
  <c r="F1091" i="15"/>
  <c r="D1091" i="15"/>
  <c r="C1091" i="15"/>
  <c r="F1090" i="15"/>
  <c r="G1090" i="15" s="1"/>
  <c r="C1090" i="15"/>
  <c r="D1090" i="15" s="1"/>
  <c r="G1089" i="15"/>
  <c r="F1089" i="15"/>
  <c r="D1089" i="15"/>
  <c r="C1089" i="15"/>
  <c r="F1088" i="15"/>
  <c r="G1088" i="15" s="1"/>
  <c r="C1088" i="15"/>
  <c r="D1088" i="15" s="1"/>
  <c r="G1087" i="15"/>
  <c r="F1087" i="15"/>
  <c r="C1087" i="15"/>
  <c r="D1087" i="15" s="1"/>
  <c r="F1086" i="15"/>
  <c r="G1086" i="15" s="1"/>
  <c r="D1086" i="15"/>
  <c r="C1086" i="15"/>
  <c r="G1085" i="15"/>
  <c r="F1085" i="15"/>
  <c r="C1085" i="15"/>
  <c r="D1085" i="15" s="1"/>
  <c r="F1084" i="15"/>
  <c r="G1084" i="15" s="1"/>
  <c r="D1084" i="15"/>
  <c r="C1084" i="15"/>
  <c r="G1083" i="15"/>
  <c r="F1083" i="15"/>
  <c r="D1083" i="15"/>
  <c r="C1083" i="15"/>
  <c r="F1082" i="15"/>
  <c r="G1082" i="15" s="1"/>
  <c r="D1082" i="15"/>
  <c r="C1082" i="15"/>
  <c r="G1081" i="15"/>
  <c r="F1081" i="15"/>
  <c r="C1081" i="15"/>
  <c r="D1081" i="15" s="1"/>
  <c r="F1080" i="15"/>
  <c r="G1080" i="15" s="1"/>
  <c r="C1080" i="15"/>
  <c r="D1080" i="15" s="1"/>
  <c r="G1079" i="15"/>
  <c r="F1079" i="15"/>
  <c r="C1079" i="15"/>
  <c r="D1079" i="15" s="1"/>
  <c r="F1078" i="15"/>
  <c r="G1078" i="15" s="1"/>
  <c r="C1078" i="15"/>
  <c r="D1078" i="15" s="1"/>
  <c r="G1077" i="15"/>
  <c r="F1077" i="15"/>
  <c r="D1077" i="15"/>
  <c r="C1077" i="15"/>
  <c r="F1076" i="15"/>
  <c r="G1076" i="15" s="1"/>
  <c r="D1076" i="15"/>
  <c r="C1076" i="15"/>
  <c r="G1075" i="15"/>
  <c r="F1075" i="15"/>
  <c r="D1075" i="15"/>
  <c r="C1075" i="15"/>
  <c r="F1074" i="15"/>
  <c r="G1074" i="15" s="1"/>
  <c r="C1074" i="15"/>
  <c r="D1074" i="15" s="1"/>
  <c r="G1073" i="15"/>
  <c r="F1073" i="15"/>
  <c r="D1073" i="15"/>
  <c r="C1073" i="15"/>
  <c r="F1072" i="15"/>
  <c r="G1072" i="15" s="1"/>
  <c r="C1072" i="15"/>
  <c r="D1072" i="15" s="1"/>
  <c r="G1071" i="15"/>
  <c r="F1071" i="15"/>
  <c r="C1071" i="15"/>
  <c r="D1071" i="15" s="1"/>
  <c r="F1070" i="15"/>
  <c r="G1070" i="15" s="1"/>
  <c r="D1070" i="15"/>
  <c r="C1070" i="15"/>
  <c r="G1069" i="15"/>
  <c r="F1069" i="15"/>
  <c r="C1069" i="15"/>
  <c r="D1069" i="15" s="1"/>
  <c r="F1068" i="15"/>
  <c r="G1068" i="15" s="1"/>
  <c r="D1068" i="15"/>
  <c r="C1068" i="15"/>
  <c r="G1067" i="15"/>
  <c r="F1067" i="15"/>
  <c r="D1067" i="15"/>
  <c r="C1067" i="15"/>
  <c r="F1066" i="15"/>
  <c r="G1066" i="15" s="1"/>
  <c r="D1066" i="15"/>
  <c r="C1066" i="15"/>
  <c r="G1065" i="15"/>
  <c r="F1065" i="15"/>
  <c r="C1065" i="15"/>
  <c r="D1065" i="15" s="1"/>
  <c r="F1064" i="15"/>
  <c r="G1064" i="15" s="1"/>
  <c r="C1064" i="15"/>
  <c r="D1064" i="15" s="1"/>
  <c r="G1063" i="15"/>
  <c r="F1063" i="15"/>
  <c r="C1063" i="15"/>
  <c r="D1063" i="15" s="1"/>
  <c r="F1062" i="15"/>
  <c r="G1062" i="15" s="1"/>
  <c r="C1062" i="15"/>
  <c r="D1062" i="15" s="1"/>
  <c r="G1061" i="15"/>
  <c r="F1061" i="15"/>
  <c r="D1061" i="15"/>
  <c r="C1061" i="15"/>
  <c r="F1060" i="15"/>
  <c r="G1060" i="15" s="1"/>
  <c r="D1060" i="15"/>
  <c r="C1060" i="15"/>
  <c r="G1059" i="15"/>
  <c r="F1059" i="15"/>
  <c r="D1059" i="15"/>
  <c r="C1059" i="15"/>
  <c r="F1058" i="15"/>
  <c r="G1058" i="15" s="1"/>
  <c r="C1058" i="15"/>
  <c r="D1058" i="15" s="1"/>
  <c r="G1057" i="15"/>
  <c r="F1057" i="15"/>
  <c r="D1057" i="15"/>
  <c r="C1057" i="15"/>
  <c r="F1056" i="15"/>
  <c r="G1056" i="15" s="1"/>
  <c r="C1056" i="15"/>
  <c r="D1056" i="15" s="1"/>
  <c r="G1055" i="15"/>
  <c r="F1055" i="15"/>
  <c r="C1055" i="15"/>
  <c r="D1055" i="15" s="1"/>
  <c r="F1054" i="15"/>
  <c r="G1054" i="15" s="1"/>
  <c r="D1054" i="15"/>
  <c r="C1054" i="15"/>
  <c r="G1053" i="15"/>
  <c r="F1053" i="15"/>
  <c r="C1053" i="15"/>
  <c r="D1053" i="15" s="1"/>
  <c r="F1052" i="15"/>
  <c r="G1052" i="15" s="1"/>
  <c r="D1052" i="15"/>
  <c r="C1052" i="15"/>
  <c r="G1051" i="15"/>
  <c r="F1051" i="15"/>
  <c r="D1051" i="15"/>
  <c r="C1051" i="15"/>
  <c r="F1050" i="15"/>
  <c r="G1050" i="15" s="1"/>
  <c r="D1050" i="15"/>
  <c r="C1050" i="15"/>
  <c r="G1049" i="15"/>
  <c r="F1049" i="15"/>
  <c r="C1049" i="15"/>
  <c r="D1049" i="15" s="1"/>
  <c r="F1048" i="15"/>
  <c r="G1048" i="15" s="1"/>
  <c r="C1048" i="15"/>
  <c r="D1048" i="15" s="1"/>
  <c r="G1047" i="15"/>
  <c r="F1047" i="15"/>
  <c r="C1047" i="15"/>
  <c r="D1047" i="15" s="1"/>
  <c r="F1046" i="15"/>
  <c r="G1046" i="15" s="1"/>
  <c r="C1046" i="15"/>
  <c r="D1046" i="15" s="1"/>
  <c r="G1045" i="15"/>
  <c r="F1045" i="15"/>
  <c r="D1045" i="15"/>
  <c r="C1045" i="15"/>
  <c r="F1044" i="15"/>
  <c r="G1044" i="15" s="1"/>
  <c r="D1044" i="15"/>
  <c r="C1044" i="15"/>
  <c r="G1043" i="15"/>
  <c r="F1043" i="15"/>
  <c r="D1043" i="15"/>
  <c r="C1043" i="15"/>
  <c r="F1042" i="15"/>
  <c r="G1042" i="15" s="1"/>
  <c r="C1042" i="15"/>
  <c r="D1042" i="15" s="1"/>
  <c r="G1041" i="15"/>
  <c r="F1041" i="15"/>
  <c r="D1041" i="15"/>
  <c r="C1041" i="15"/>
  <c r="F1040" i="15"/>
  <c r="G1040" i="15" s="1"/>
  <c r="C1040" i="15"/>
  <c r="D1040" i="15" s="1"/>
  <c r="G1039" i="15"/>
  <c r="F1039" i="15"/>
  <c r="C1039" i="15"/>
  <c r="D1039" i="15" s="1"/>
  <c r="F1038" i="15"/>
  <c r="G1038" i="15" s="1"/>
  <c r="D1038" i="15"/>
  <c r="C1038" i="15"/>
  <c r="G1037" i="15"/>
  <c r="F1037" i="15"/>
  <c r="C1037" i="15"/>
  <c r="D1037" i="15" s="1"/>
  <c r="F1036" i="15"/>
  <c r="G1036" i="15" s="1"/>
  <c r="D1036" i="15"/>
  <c r="C1036" i="15"/>
  <c r="G1035" i="15"/>
  <c r="F1035" i="15"/>
  <c r="D1035" i="15"/>
  <c r="C1035" i="15"/>
  <c r="F1034" i="15"/>
  <c r="G1034" i="15" s="1"/>
  <c r="D1034" i="15"/>
  <c r="C1034" i="15"/>
  <c r="G1033" i="15"/>
  <c r="F1033" i="15"/>
  <c r="C1033" i="15"/>
  <c r="D1033" i="15" s="1"/>
  <c r="F1032" i="15"/>
  <c r="G1032" i="15" s="1"/>
  <c r="C1032" i="15"/>
  <c r="D1032" i="15" s="1"/>
  <c r="G1031" i="15"/>
  <c r="F1031" i="15"/>
  <c r="C1031" i="15"/>
  <c r="D1031" i="15" s="1"/>
  <c r="F1030" i="15"/>
  <c r="G1030" i="15" s="1"/>
  <c r="C1030" i="15"/>
  <c r="D1030" i="15" s="1"/>
  <c r="G1029" i="15"/>
  <c r="F1029" i="15"/>
  <c r="D1029" i="15"/>
  <c r="C1029" i="15"/>
  <c r="F1028" i="15"/>
  <c r="G1028" i="15" s="1"/>
  <c r="D1028" i="15"/>
  <c r="C1028" i="15"/>
  <c r="G1027" i="15"/>
  <c r="F1027" i="15"/>
  <c r="D1027" i="15"/>
  <c r="C1027" i="15"/>
  <c r="F1026" i="15"/>
  <c r="G1026" i="15" s="1"/>
  <c r="C1026" i="15"/>
  <c r="D1026" i="15" s="1"/>
  <c r="G1025" i="15"/>
  <c r="F1025" i="15"/>
  <c r="D1025" i="15"/>
  <c r="C1025" i="15"/>
  <c r="F1024" i="15"/>
  <c r="G1024" i="15" s="1"/>
  <c r="C1024" i="15"/>
  <c r="D1024" i="15" s="1"/>
  <c r="G1023" i="15"/>
  <c r="F1023" i="15"/>
  <c r="C1023" i="15"/>
  <c r="D1023" i="15" s="1"/>
  <c r="F1022" i="15"/>
  <c r="G1022" i="15" s="1"/>
  <c r="D1022" i="15"/>
  <c r="C1022" i="15"/>
  <c r="G1021" i="15"/>
  <c r="F1021" i="15"/>
  <c r="C1021" i="15"/>
  <c r="D1021" i="15" s="1"/>
  <c r="F1020" i="15"/>
  <c r="G1020" i="15" s="1"/>
  <c r="D1020" i="15"/>
  <c r="C1020" i="15"/>
  <c r="G1019" i="15"/>
  <c r="F1019" i="15"/>
  <c r="D1019" i="15"/>
  <c r="C1019" i="15"/>
  <c r="F1018" i="15"/>
  <c r="G1018" i="15" s="1"/>
  <c r="D1018" i="15"/>
  <c r="C1018" i="15"/>
  <c r="G1017" i="15"/>
  <c r="F1017" i="15"/>
  <c r="C1017" i="15"/>
  <c r="D1017" i="15" s="1"/>
  <c r="F1016" i="15"/>
  <c r="G1016" i="15" s="1"/>
  <c r="C1016" i="15"/>
  <c r="D1016" i="15" s="1"/>
  <c r="G1015" i="15"/>
  <c r="F1015" i="15"/>
  <c r="C1015" i="15"/>
  <c r="D1015" i="15" s="1"/>
  <c r="F1014" i="15"/>
  <c r="G1014" i="15" s="1"/>
  <c r="C1014" i="15"/>
  <c r="D1014" i="15" s="1"/>
  <c r="G1013" i="15"/>
  <c r="F1013" i="15"/>
  <c r="D1013" i="15"/>
  <c r="C1013" i="15"/>
  <c r="F1012" i="15"/>
  <c r="G1012" i="15" s="1"/>
  <c r="D1012" i="15"/>
  <c r="C1012" i="15"/>
  <c r="G1011" i="15"/>
  <c r="F1011" i="15"/>
  <c r="D1011" i="15"/>
  <c r="C1011" i="15"/>
  <c r="F1010" i="15"/>
  <c r="G1010" i="15" s="1"/>
  <c r="C1010" i="15"/>
  <c r="D1010" i="15" s="1"/>
  <c r="G1009" i="15"/>
  <c r="F1009" i="15"/>
  <c r="D1009" i="15"/>
  <c r="C1009" i="15"/>
  <c r="F1008" i="15"/>
  <c r="G1008" i="15" s="1"/>
  <c r="C1008" i="15"/>
  <c r="D1008" i="15" s="1"/>
  <c r="G1007" i="15"/>
  <c r="F1007" i="15"/>
  <c r="C1007" i="15"/>
  <c r="D1007" i="15" s="1"/>
  <c r="F1006" i="15"/>
  <c r="G1006" i="15" s="1"/>
  <c r="D1006" i="15"/>
  <c r="C1006" i="15"/>
  <c r="G1005" i="15"/>
  <c r="F1005" i="15"/>
  <c r="C1005" i="15"/>
  <c r="D1005" i="15" s="1"/>
  <c r="F1004" i="15"/>
  <c r="G1004" i="15" s="1"/>
  <c r="D1004" i="15"/>
  <c r="C1004" i="15"/>
  <c r="G1003" i="15"/>
  <c r="F1003" i="15"/>
  <c r="D1003" i="15"/>
  <c r="C1003" i="15"/>
  <c r="F1002" i="15"/>
  <c r="G1002" i="15" s="1"/>
  <c r="D1002" i="15"/>
  <c r="C1002" i="15"/>
  <c r="G1001" i="15"/>
  <c r="F1001" i="15"/>
  <c r="C1001" i="15"/>
  <c r="D1001" i="15" s="1"/>
  <c r="F1000" i="15"/>
  <c r="G1000" i="15" s="1"/>
  <c r="C1000" i="15"/>
  <c r="D1000" i="15" s="1"/>
  <c r="G999" i="15"/>
  <c r="F999" i="15"/>
  <c r="C999" i="15"/>
  <c r="D999" i="15" s="1"/>
  <c r="F998" i="15"/>
  <c r="G998" i="15" s="1"/>
  <c r="C998" i="15"/>
  <c r="D998" i="15" s="1"/>
  <c r="G997" i="15"/>
  <c r="F997" i="15"/>
  <c r="D997" i="15"/>
  <c r="C997" i="15"/>
  <c r="F996" i="15"/>
  <c r="G996" i="15" s="1"/>
  <c r="D996" i="15"/>
  <c r="C996" i="15"/>
  <c r="G995" i="15"/>
  <c r="F995" i="15"/>
  <c r="D995" i="15"/>
  <c r="C995" i="15"/>
  <c r="F994" i="15"/>
  <c r="G994" i="15" s="1"/>
  <c r="C994" i="15"/>
  <c r="D994" i="15" s="1"/>
  <c r="G993" i="15"/>
  <c r="F993" i="15"/>
  <c r="D993" i="15"/>
  <c r="C993" i="15"/>
  <c r="F992" i="15"/>
  <c r="G992" i="15" s="1"/>
  <c r="C992" i="15"/>
  <c r="D992" i="15" s="1"/>
  <c r="G991" i="15"/>
  <c r="F991" i="15"/>
  <c r="C991" i="15"/>
  <c r="D991" i="15" s="1"/>
  <c r="F990" i="15"/>
  <c r="G990" i="15" s="1"/>
  <c r="D990" i="15"/>
  <c r="C990" i="15"/>
  <c r="G989" i="15"/>
  <c r="F989" i="15"/>
  <c r="C989" i="15"/>
  <c r="D989" i="15" s="1"/>
  <c r="F988" i="15"/>
  <c r="G988" i="15" s="1"/>
  <c r="D988" i="15"/>
  <c r="C988" i="15"/>
  <c r="G987" i="15"/>
  <c r="F987" i="15"/>
  <c r="D987" i="15"/>
  <c r="C987" i="15"/>
  <c r="F986" i="15"/>
  <c r="G986" i="15" s="1"/>
  <c r="D986" i="15"/>
  <c r="C986" i="15"/>
  <c r="G985" i="15"/>
  <c r="F985" i="15"/>
  <c r="D985" i="15"/>
  <c r="C985" i="15"/>
  <c r="F984" i="15"/>
  <c r="G984" i="15" s="1"/>
  <c r="C984" i="15"/>
  <c r="D984" i="15" s="1"/>
  <c r="G983" i="15"/>
  <c r="F983" i="15"/>
  <c r="C983" i="15"/>
  <c r="D983" i="15" s="1"/>
  <c r="F982" i="15"/>
  <c r="G982" i="15" s="1"/>
  <c r="D982" i="15"/>
  <c r="C982" i="15"/>
  <c r="G981" i="15"/>
  <c r="F981" i="15"/>
  <c r="D981" i="15"/>
  <c r="C981" i="15"/>
  <c r="F980" i="15"/>
  <c r="G980" i="15" s="1"/>
  <c r="D980" i="15"/>
  <c r="C980" i="15"/>
  <c r="G979" i="15"/>
  <c r="F979" i="15"/>
  <c r="D979" i="15"/>
  <c r="C979" i="15"/>
  <c r="F978" i="15"/>
  <c r="G978" i="15" s="1"/>
  <c r="C978" i="15"/>
  <c r="D978" i="15" s="1"/>
  <c r="G977" i="15"/>
  <c r="F977" i="15"/>
  <c r="C977" i="15"/>
  <c r="D977" i="15" s="1"/>
  <c r="F976" i="15"/>
  <c r="G976" i="15" s="1"/>
  <c r="C976" i="15"/>
  <c r="D976" i="15" s="1"/>
  <c r="G975" i="15"/>
  <c r="F975" i="15"/>
  <c r="C975" i="15"/>
  <c r="D975" i="15" s="1"/>
  <c r="F974" i="15"/>
  <c r="G974" i="15" s="1"/>
  <c r="C974" i="15"/>
  <c r="D974" i="15" s="1"/>
  <c r="G973" i="15"/>
  <c r="F973" i="15"/>
  <c r="C973" i="15"/>
  <c r="D973" i="15" s="1"/>
  <c r="F972" i="15"/>
  <c r="G972" i="15" s="1"/>
  <c r="D972" i="15"/>
  <c r="C972" i="15"/>
  <c r="G971" i="15"/>
  <c r="F971" i="15"/>
  <c r="D971" i="15"/>
  <c r="C971" i="15"/>
  <c r="F970" i="15"/>
  <c r="G970" i="15" s="1"/>
  <c r="C970" i="15"/>
  <c r="D970" i="15" s="1"/>
  <c r="G969" i="15"/>
  <c r="F969" i="15"/>
  <c r="C969" i="15"/>
  <c r="D969" i="15" s="1"/>
  <c r="F968" i="15"/>
  <c r="G968" i="15" s="1"/>
  <c r="C968" i="15"/>
  <c r="D968" i="15" s="1"/>
  <c r="G967" i="15"/>
  <c r="F967" i="15"/>
  <c r="C967" i="15"/>
  <c r="D967" i="15" s="1"/>
  <c r="F966" i="15"/>
  <c r="G966" i="15" s="1"/>
  <c r="C966" i="15"/>
  <c r="D966" i="15" s="1"/>
  <c r="G965" i="15"/>
  <c r="F965" i="15"/>
  <c r="C965" i="15"/>
  <c r="D965" i="15" s="1"/>
  <c r="F964" i="15"/>
  <c r="G964" i="15" s="1"/>
  <c r="D964" i="15"/>
  <c r="C964" i="15"/>
  <c r="G963" i="15"/>
  <c r="F963" i="15"/>
  <c r="D963" i="15"/>
  <c r="C963" i="15"/>
  <c r="F962" i="15"/>
  <c r="G962" i="15" s="1"/>
  <c r="C962" i="15"/>
  <c r="D962" i="15" s="1"/>
  <c r="G961" i="15"/>
  <c r="F961" i="15"/>
  <c r="C961" i="15"/>
  <c r="D961" i="15" s="1"/>
  <c r="F960" i="15"/>
  <c r="G960" i="15" s="1"/>
  <c r="C960" i="15"/>
  <c r="D960" i="15" s="1"/>
  <c r="G959" i="15"/>
  <c r="F959" i="15"/>
  <c r="C959" i="15"/>
  <c r="D959" i="15" s="1"/>
  <c r="F958" i="15"/>
  <c r="G958" i="15" s="1"/>
  <c r="C958" i="15"/>
  <c r="D958" i="15" s="1"/>
  <c r="G957" i="15"/>
  <c r="F957" i="15"/>
  <c r="C957" i="15"/>
  <c r="D957" i="15" s="1"/>
  <c r="F956" i="15"/>
  <c r="G956" i="15" s="1"/>
  <c r="D956" i="15"/>
  <c r="C956" i="15"/>
  <c r="G955" i="15"/>
  <c r="F955" i="15"/>
  <c r="D955" i="15"/>
  <c r="C955" i="15"/>
  <c r="F954" i="15"/>
  <c r="G954" i="15" s="1"/>
  <c r="C954" i="15"/>
  <c r="D954" i="15" s="1"/>
  <c r="G953" i="15"/>
  <c r="F953" i="15"/>
  <c r="D953" i="15"/>
  <c r="C953" i="15"/>
  <c r="F952" i="15"/>
  <c r="G952" i="15" s="1"/>
  <c r="C952" i="15"/>
  <c r="D952" i="15" s="1"/>
  <c r="G951" i="15"/>
  <c r="F951" i="15"/>
  <c r="C951" i="15"/>
  <c r="D951" i="15" s="1"/>
  <c r="F950" i="15"/>
  <c r="G950" i="15" s="1"/>
  <c r="C950" i="15"/>
  <c r="D950" i="15" s="1"/>
  <c r="F949" i="15"/>
  <c r="G949" i="15" s="1"/>
  <c r="C949" i="15"/>
  <c r="D949" i="15" s="1"/>
  <c r="F948" i="15"/>
  <c r="G948" i="15" s="1"/>
  <c r="D948" i="15"/>
  <c r="C948" i="15"/>
  <c r="F947" i="15"/>
  <c r="G947" i="15" s="1"/>
  <c r="D947" i="15"/>
  <c r="C947" i="15"/>
  <c r="F946" i="15"/>
  <c r="G946" i="15" s="1"/>
  <c r="D946" i="15"/>
  <c r="C946" i="15"/>
  <c r="F945" i="15"/>
  <c r="G945" i="15" s="1"/>
  <c r="D945" i="15"/>
  <c r="C945" i="15"/>
  <c r="F944" i="15"/>
  <c r="G944" i="15" s="1"/>
  <c r="C944" i="15"/>
  <c r="D944" i="15" s="1"/>
  <c r="G943" i="15"/>
  <c r="F943" i="15"/>
  <c r="C943" i="15"/>
  <c r="D943" i="15" s="1"/>
  <c r="F942" i="15"/>
  <c r="G942" i="15" s="1"/>
  <c r="C942" i="15"/>
  <c r="D942" i="15" s="1"/>
  <c r="F941" i="15"/>
  <c r="G941" i="15" s="1"/>
  <c r="C941" i="15"/>
  <c r="D941" i="15" s="1"/>
  <c r="F940" i="15"/>
  <c r="G940" i="15" s="1"/>
  <c r="D940" i="15"/>
  <c r="C940" i="15"/>
  <c r="F939" i="15"/>
  <c r="G939" i="15" s="1"/>
  <c r="D939" i="15"/>
  <c r="C939" i="15"/>
  <c r="F938" i="15"/>
  <c r="G938" i="15" s="1"/>
  <c r="D938" i="15"/>
  <c r="C938" i="15"/>
  <c r="F937" i="15"/>
  <c r="G937" i="15" s="1"/>
  <c r="C937" i="15"/>
  <c r="D937" i="15" s="1"/>
  <c r="F936" i="15"/>
  <c r="G936" i="15" s="1"/>
  <c r="C936" i="15"/>
  <c r="D936" i="15" s="1"/>
  <c r="G935" i="15"/>
  <c r="F935" i="15"/>
  <c r="C935" i="15"/>
  <c r="D935" i="15" s="1"/>
  <c r="G934" i="15"/>
  <c r="F934" i="15"/>
  <c r="C934" i="15"/>
  <c r="D934" i="15" s="1"/>
  <c r="G933" i="15"/>
  <c r="F933" i="15"/>
  <c r="C933" i="15"/>
  <c r="D933" i="15" s="1"/>
  <c r="G932" i="15"/>
  <c r="F932" i="15"/>
  <c r="C932" i="15"/>
  <c r="D932" i="15" s="1"/>
  <c r="G931" i="15"/>
  <c r="F931" i="15"/>
  <c r="C931" i="15"/>
  <c r="D931" i="15" s="1"/>
  <c r="G930" i="15"/>
  <c r="F930" i="15"/>
  <c r="C930" i="15"/>
  <c r="D930" i="15" s="1"/>
  <c r="G929" i="15"/>
  <c r="F929" i="15"/>
  <c r="C929" i="15"/>
  <c r="D929" i="15" s="1"/>
  <c r="G928" i="15"/>
  <c r="F928" i="15"/>
  <c r="C928" i="15"/>
  <c r="D928" i="15" s="1"/>
  <c r="G927" i="15"/>
  <c r="F927" i="15"/>
  <c r="C927" i="15"/>
  <c r="D927" i="15" s="1"/>
  <c r="G926" i="15"/>
  <c r="F926" i="15"/>
  <c r="C926" i="15"/>
  <c r="D926" i="15" s="1"/>
  <c r="G925" i="15"/>
  <c r="F925" i="15"/>
  <c r="C925" i="15"/>
  <c r="D925" i="15" s="1"/>
  <c r="G924" i="15"/>
  <c r="F924" i="15"/>
  <c r="C924" i="15"/>
  <c r="D924" i="15" s="1"/>
  <c r="G923" i="15"/>
  <c r="F923" i="15"/>
  <c r="C923" i="15"/>
  <c r="D923" i="15" s="1"/>
  <c r="G922" i="15"/>
  <c r="F922" i="15"/>
  <c r="C922" i="15"/>
  <c r="D922" i="15" s="1"/>
  <c r="G921" i="15"/>
  <c r="F921" i="15"/>
  <c r="C921" i="15"/>
  <c r="D921" i="15" s="1"/>
  <c r="G920" i="15"/>
  <c r="F920" i="15"/>
  <c r="C920" i="15"/>
  <c r="D920" i="15" s="1"/>
  <c r="G919" i="15"/>
  <c r="F919" i="15"/>
  <c r="C919" i="15"/>
  <c r="D919" i="15" s="1"/>
  <c r="G918" i="15"/>
  <c r="F918" i="15"/>
  <c r="C918" i="15"/>
  <c r="D918" i="15" s="1"/>
  <c r="G917" i="15"/>
  <c r="F917" i="15"/>
  <c r="C917" i="15"/>
  <c r="D917" i="15" s="1"/>
  <c r="G916" i="15"/>
  <c r="F916" i="15"/>
  <c r="C916" i="15"/>
  <c r="D916" i="15" s="1"/>
  <c r="G915" i="15"/>
  <c r="F915" i="15"/>
  <c r="C915" i="15"/>
  <c r="D915" i="15" s="1"/>
  <c r="G914" i="15"/>
  <c r="F914" i="15"/>
  <c r="C914" i="15"/>
  <c r="D914" i="15" s="1"/>
  <c r="G913" i="15"/>
  <c r="F913" i="15"/>
  <c r="C913" i="15"/>
  <c r="D913" i="15" s="1"/>
  <c r="G912" i="15"/>
  <c r="F912" i="15"/>
  <c r="C912" i="15"/>
  <c r="D912" i="15" s="1"/>
  <c r="G911" i="15"/>
  <c r="F911" i="15"/>
  <c r="C911" i="15"/>
  <c r="D911" i="15" s="1"/>
  <c r="G910" i="15"/>
  <c r="F910" i="15"/>
  <c r="C910" i="15"/>
  <c r="D910" i="15" s="1"/>
  <c r="G909" i="15"/>
  <c r="F909" i="15"/>
  <c r="C909" i="15"/>
  <c r="D909" i="15" s="1"/>
  <c r="G908" i="15"/>
  <c r="F908" i="15"/>
  <c r="C908" i="15"/>
  <c r="D908" i="15" s="1"/>
  <c r="G907" i="15"/>
  <c r="F907" i="15"/>
  <c r="C907" i="15"/>
  <c r="D907" i="15" s="1"/>
  <c r="G906" i="15"/>
  <c r="F906" i="15"/>
  <c r="C906" i="15"/>
  <c r="D906" i="15" s="1"/>
  <c r="G905" i="15"/>
  <c r="F905" i="15"/>
  <c r="C905" i="15"/>
  <c r="D905" i="15" s="1"/>
  <c r="G904" i="15"/>
  <c r="F904" i="15"/>
  <c r="C904" i="15"/>
  <c r="D904" i="15" s="1"/>
  <c r="G903" i="15"/>
  <c r="F903" i="15"/>
  <c r="C903" i="15"/>
  <c r="D903" i="15" s="1"/>
  <c r="G902" i="15"/>
  <c r="F902" i="15"/>
  <c r="C902" i="15"/>
  <c r="D902" i="15" s="1"/>
  <c r="G901" i="15"/>
  <c r="F901" i="15"/>
  <c r="C901" i="15"/>
  <c r="D901" i="15" s="1"/>
  <c r="G900" i="15"/>
  <c r="F900" i="15"/>
  <c r="C900" i="15"/>
  <c r="D900" i="15" s="1"/>
  <c r="G899" i="15"/>
  <c r="F899" i="15"/>
  <c r="C899" i="15"/>
  <c r="D899" i="15" s="1"/>
  <c r="G898" i="15"/>
  <c r="F898" i="15"/>
  <c r="C898" i="15"/>
  <c r="D898" i="15" s="1"/>
  <c r="G897" i="15"/>
  <c r="F897" i="15"/>
  <c r="C897" i="15"/>
  <c r="D897" i="15" s="1"/>
  <c r="G896" i="15"/>
  <c r="F896" i="15"/>
  <c r="C896" i="15"/>
  <c r="D896" i="15" s="1"/>
  <c r="G895" i="15"/>
  <c r="F895" i="15"/>
  <c r="C895" i="15"/>
  <c r="D895" i="15" s="1"/>
  <c r="G894" i="15"/>
  <c r="F894" i="15"/>
  <c r="C894" i="15"/>
  <c r="D894" i="15" s="1"/>
  <c r="G893" i="15"/>
  <c r="F893" i="15"/>
  <c r="C893" i="15"/>
  <c r="D893" i="15" s="1"/>
  <c r="G892" i="15"/>
  <c r="F892" i="15"/>
  <c r="C892" i="15"/>
  <c r="D892" i="15" s="1"/>
  <c r="G891" i="15"/>
  <c r="F891" i="15"/>
  <c r="C891" i="15"/>
  <c r="D891" i="15" s="1"/>
  <c r="G890" i="15"/>
  <c r="F890" i="15"/>
  <c r="C890" i="15"/>
  <c r="D890" i="15" s="1"/>
  <c r="G889" i="15"/>
  <c r="F889" i="15"/>
  <c r="C889" i="15"/>
  <c r="D889" i="15" s="1"/>
  <c r="G888" i="15"/>
  <c r="F888" i="15"/>
  <c r="C888" i="15"/>
  <c r="D888" i="15" s="1"/>
  <c r="G887" i="15"/>
  <c r="F887" i="15"/>
  <c r="C887" i="15"/>
  <c r="D887" i="15" s="1"/>
  <c r="G886" i="15"/>
  <c r="F886" i="15"/>
  <c r="C886" i="15"/>
  <c r="D886" i="15" s="1"/>
  <c r="G885" i="15"/>
  <c r="F885" i="15"/>
  <c r="C885" i="15"/>
  <c r="D885" i="15" s="1"/>
  <c r="G884" i="15"/>
  <c r="F884" i="15"/>
  <c r="C884" i="15"/>
  <c r="D884" i="15" s="1"/>
  <c r="G883" i="15"/>
  <c r="F883" i="15"/>
  <c r="C883" i="15"/>
  <c r="D883" i="15" s="1"/>
  <c r="G882" i="15"/>
  <c r="F882" i="15"/>
  <c r="C882" i="15"/>
  <c r="D882" i="15" s="1"/>
  <c r="G881" i="15"/>
  <c r="F881" i="15"/>
  <c r="C881" i="15"/>
  <c r="D881" i="15" s="1"/>
  <c r="G880" i="15"/>
  <c r="F880" i="15"/>
  <c r="C880" i="15"/>
  <c r="D880" i="15" s="1"/>
  <c r="G879" i="15"/>
  <c r="F879" i="15"/>
  <c r="C879" i="15"/>
  <c r="D879" i="15" s="1"/>
  <c r="G878" i="15"/>
  <c r="F878" i="15"/>
  <c r="C878" i="15"/>
  <c r="D878" i="15" s="1"/>
  <c r="G877" i="15"/>
  <c r="F877" i="15"/>
  <c r="C877" i="15"/>
  <c r="D877" i="15" s="1"/>
  <c r="G876" i="15"/>
  <c r="F876" i="15"/>
  <c r="C876" i="15"/>
  <c r="D876" i="15" s="1"/>
  <c r="G875" i="15"/>
  <c r="F875" i="15"/>
  <c r="C875" i="15"/>
  <c r="D875" i="15" s="1"/>
  <c r="G874" i="15"/>
  <c r="F874" i="15"/>
  <c r="C874" i="15"/>
  <c r="D874" i="15" s="1"/>
  <c r="G873" i="15"/>
  <c r="F873" i="15"/>
  <c r="C873" i="15"/>
  <c r="D873" i="15" s="1"/>
  <c r="G872" i="15"/>
  <c r="F872" i="15"/>
  <c r="C872" i="15"/>
  <c r="D872" i="15" s="1"/>
  <c r="G871" i="15"/>
  <c r="F871" i="15"/>
  <c r="C871" i="15"/>
  <c r="D871" i="15" s="1"/>
  <c r="G870" i="15"/>
  <c r="F870" i="15"/>
  <c r="C870" i="15"/>
  <c r="D870" i="15" s="1"/>
  <c r="G869" i="15"/>
  <c r="F869" i="15"/>
  <c r="C869" i="15"/>
  <c r="D869" i="15" s="1"/>
  <c r="G868" i="15"/>
  <c r="F868" i="15"/>
  <c r="C868" i="15"/>
  <c r="D868" i="15" s="1"/>
  <c r="G867" i="15"/>
  <c r="F867" i="15"/>
  <c r="C867" i="15"/>
  <c r="D867" i="15" s="1"/>
  <c r="G866" i="15"/>
  <c r="F866" i="15"/>
  <c r="C866" i="15"/>
  <c r="D866" i="15" s="1"/>
  <c r="G865" i="15"/>
  <c r="F865" i="15"/>
  <c r="C865" i="15"/>
  <c r="D865" i="15" s="1"/>
  <c r="G864" i="15"/>
  <c r="F864" i="15"/>
  <c r="C864" i="15"/>
  <c r="D864" i="15" s="1"/>
  <c r="G863" i="15"/>
  <c r="F863" i="15"/>
  <c r="C863" i="15"/>
  <c r="D863" i="15" s="1"/>
  <c r="G862" i="15"/>
  <c r="F862" i="15"/>
  <c r="C862" i="15"/>
  <c r="D862" i="15" s="1"/>
  <c r="G861" i="15"/>
  <c r="F861" i="15"/>
  <c r="C861" i="15"/>
  <c r="D861" i="15" s="1"/>
  <c r="G860" i="15"/>
  <c r="F860" i="15"/>
  <c r="C860" i="15"/>
  <c r="D860" i="15" s="1"/>
  <c r="G859" i="15"/>
  <c r="F859" i="15"/>
  <c r="C859" i="15"/>
  <c r="D859" i="15" s="1"/>
  <c r="G858" i="15"/>
  <c r="F858" i="15"/>
  <c r="C858" i="15"/>
  <c r="D858" i="15" s="1"/>
  <c r="G857" i="15"/>
  <c r="F857" i="15"/>
  <c r="C857" i="15"/>
  <c r="D857" i="15" s="1"/>
  <c r="G856" i="15"/>
  <c r="F856" i="15"/>
  <c r="C856" i="15"/>
  <c r="D856" i="15" s="1"/>
  <c r="G855" i="15"/>
  <c r="F855" i="15"/>
  <c r="C855" i="15"/>
  <c r="D855" i="15" s="1"/>
  <c r="G854" i="15"/>
  <c r="F854" i="15"/>
  <c r="C854" i="15"/>
  <c r="D854" i="15" s="1"/>
  <c r="G853" i="15"/>
  <c r="F853" i="15"/>
  <c r="C853" i="15"/>
  <c r="D853" i="15" s="1"/>
  <c r="G852" i="15"/>
  <c r="F852" i="15"/>
  <c r="C852" i="15"/>
  <c r="D852" i="15" s="1"/>
  <c r="G851" i="15"/>
  <c r="F851" i="15"/>
  <c r="C851" i="15"/>
  <c r="D851" i="15" s="1"/>
  <c r="G850" i="15"/>
  <c r="F850" i="15"/>
  <c r="C850" i="15"/>
  <c r="D850" i="15" s="1"/>
  <c r="G849" i="15"/>
  <c r="F849" i="15"/>
  <c r="C849" i="15"/>
  <c r="D849" i="15" s="1"/>
  <c r="G848" i="15"/>
  <c r="F848" i="15"/>
  <c r="C848" i="15"/>
  <c r="D848" i="15" s="1"/>
  <c r="G847" i="15"/>
  <c r="F847" i="15"/>
  <c r="C847" i="15"/>
  <c r="D847" i="15" s="1"/>
  <c r="G846" i="15"/>
  <c r="F846" i="15"/>
  <c r="C846" i="15"/>
  <c r="D846" i="15" s="1"/>
  <c r="G845" i="15"/>
  <c r="F845" i="15"/>
  <c r="C845" i="15"/>
  <c r="D845" i="15" s="1"/>
  <c r="G844" i="15"/>
  <c r="F844" i="15"/>
  <c r="C844" i="15"/>
  <c r="D844" i="15" s="1"/>
  <c r="G843" i="15"/>
  <c r="F843" i="15"/>
  <c r="C843" i="15"/>
  <c r="D843" i="15" s="1"/>
  <c r="G842" i="15"/>
  <c r="F842" i="15"/>
  <c r="C842" i="15"/>
  <c r="D842" i="15" s="1"/>
  <c r="G841" i="15"/>
  <c r="F841" i="15"/>
  <c r="C841" i="15"/>
  <c r="D841" i="15" s="1"/>
  <c r="G840" i="15"/>
  <c r="F840" i="15"/>
  <c r="C840" i="15"/>
  <c r="D840" i="15" s="1"/>
  <c r="G839" i="15"/>
  <c r="F839" i="15"/>
  <c r="C839" i="15"/>
  <c r="D839" i="15" s="1"/>
  <c r="G838" i="15"/>
  <c r="F838" i="15"/>
  <c r="C838" i="15"/>
  <c r="D838" i="15" s="1"/>
  <c r="G837" i="15"/>
  <c r="F837" i="15"/>
  <c r="C837" i="15"/>
  <c r="D837" i="15" s="1"/>
  <c r="G836" i="15"/>
  <c r="F836" i="15"/>
  <c r="C836" i="15"/>
  <c r="D836" i="15" s="1"/>
  <c r="G835" i="15"/>
  <c r="F835" i="15"/>
  <c r="C835" i="15"/>
  <c r="D835" i="15" s="1"/>
  <c r="G834" i="15"/>
  <c r="F834" i="15"/>
  <c r="C834" i="15"/>
  <c r="D834" i="15" s="1"/>
  <c r="G833" i="15"/>
  <c r="F833" i="15"/>
  <c r="C833" i="15"/>
  <c r="D833" i="15" s="1"/>
  <c r="G832" i="15"/>
  <c r="F832" i="15"/>
  <c r="C832" i="15"/>
  <c r="D832" i="15" s="1"/>
  <c r="G831" i="15"/>
  <c r="F831" i="15"/>
  <c r="C831" i="15"/>
  <c r="D831" i="15" s="1"/>
  <c r="G830" i="15"/>
  <c r="F830" i="15"/>
  <c r="C830" i="15"/>
  <c r="D830" i="15" s="1"/>
  <c r="G829" i="15"/>
  <c r="F829" i="15"/>
  <c r="C829" i="15"/>
  <c r="D829" i="15" s="1"/>
  <c r="G828" i="15"/>
  <c r="F828" i="15"/>
  <c r="C828" i="15"/>
  <c r="D828" i="15" s="1"/>
  <c r="G827" i="15"/>
  <c r="F827" i="15"/>
  <c r="C827" i="15"/>
  <c r="D827" i="15" s="1"/>
  <c r="G826" i="15"/>
  <c r="F826" i="15"/>
  <c r="C826" i="15"/>
  <c r="D826" i="15" s="1"/>
  <c r="G825" i="15"/>
  <c r="F825" i="15"/>
  <c r="C825" i="15"/>
  <c r="D825" i="15" s="1"/>
  <c r="G824" i="15"/>
  <c r="F824" i="15"/>
  <c r="C824" i="15"/>
  <c r="D824" i="15" s="1"/>
  <c r="G823" i="15"/>
  <c r="F823" i="15"/>
  <c r="C823" i="15"/>
  <c r="D823" i="15" s="1"/>
  <c r="G822" i="15"/>
  <c r="F822" i="15"/>
  <c r="C822" i="15"/>
  <c r="D822" i="15" s="1"/>
  <c r="G821" i="15"/>
  <c r="F821" i="15"/>
  <c r="C821" i="15"/>
  <c r="D821" i="15" s="1"/>
  <c r="G820" i="15"/>
  <c r="F820" i="15"/>
  <c r="C820" i="15"/>
  <c r="D820" i="15" s="1"/>
  <c r="G819" i="15"/>
  <c r="F819" i="15"/>
  <c r="C819" i="15"/>
  <c r="D819" i="15" s="1"/>
  <c r="G818" i="15"/>
  <c r="F818" i="15"/>
  <c r="C818" i="15"/>
  <c r="D818" i="15" s="1"/>
  <c r="G817" i="15"/>
  <c r="F817" i="15"/>
  <c r="C817" i="15"/>
  <c r="D817" i="15" s="1"/>
  <c r="G816" i="15"/>
  <c r="F816" i="15"/>
  <c r="C816" i="15"/>
  <c r="D816" i="15" s="1"/>
  <c r="G815" i="15"/>
  <c r="F815" i="15"/>
  <c r="C815" i="15"/>
  <c r="D815" i="15" s="1"/>
  <c r="G814" i="15"/>
  <c r="F814" i="15"/>
  <c r="C814" i="15"/>
  <c r="D814" i="15" s="1"/>
  <c r="G813" i="15"/>
  <c r="F813" i="15"/>
  <c r="C813" i="15"/>
  <c r="D813" i="15" s="1"/>
  <c r="G812" i="15"/>
  <c r="F812" i="15"/>
  <c r="C812" i="15"/>
  <c r="D812" i="15" s="1"/>
  <c r="G811" i="15"/>
  <c r="F811" i="15"/>
  <c r="C811" i="15"/>
  <c r="D811" i="15" s="1"/>
  <c r="G810" i="15"/>
  <c r="F810" i="15"/>
  <c r="C810" i="15"/>
  <c r="D810" i="15" s="1"/>
  <c r="G809" i="15"/>
  <c r="F809" i="15"/>
  <c r="C809" i="15"/>
  <c r="D809" i="15" s="1"/>
  <c r="G808" i="15"/>
  <c r="F808" i="15"/>
  <c r="D808" i="15"/>
  <c r="C808" i="15"/>
  <c r="G807" i="15"/>
  <c r="F807" i="15"/>
  <c r="C807" i="15"/>
  <c r="D807" i="15" s="1"/>
  <c r="G806" i="15"/>
  <c r="F806" i="15"/>
  <c r="D806" i="15"/>
  <c r="C806" i="15"/>
  <c r="G805" i="15"/>
  <c r="F805" i="15"/>
  <c r="C805" i="15"/>
  <c r="D805" i="15" s="1"/>
  <c r="G804" i="15"/>
  <c r="F804" i="15"/>
  <c r="C804" i="15"/>
  <c r="D804" i="15" s="1"/>
  <c r="G803" i="15"/>
  <c r="F803" i="15"/>
  <c r="C803" i="15"/>
  <c r="D803" i="15" s="1"/>
  <c r="G802" i="15"/>
  <c r="F802" i="15"/>
  <c r="C802" i="15"/>
  <c r="D802" i="15" s="1"/>
  <c r="G801" i="15"/>
  <c r="F801" i="15"/>
  <c r="C801" i="15"/>
  <c r="D801" i="15" s="1"/>
  <c r="G800" i="15"/>
  <c r="F800" i="15"/>
  <c r="D800" i="15"/>
  <c r="C800" i="15"/>
  <c r="G799" i="15"/>
  <c r="F799" i="15"/>
  <c r="C799" i="15"/>
  <c r="D799" i="15" s="1"/>
  <c r="G798" i="15"/>
  <c r="F798" i="15"/>
  <c r="D798" i="15"/>
  <c r="C798" i="15"/>
  <c r="G797" i="15"/>
  <c r="F797" i="15"/>
  <c r="C797" i="15"/>
  <c r="D797" i="15" s="1"/>
  <c r="G796" i="15"/>
  <c r="F796" i="15"/>
  <c r="D796" i="15"/>
  <c r="C796" i="15"/>
  <c r="G795" i="15"/>
  <c r="F795" i="15"/>
  <c r="C795" i="15"/>
  <c r="D795" i="15" s="1"/>
  <c r="G794" i="15"/>
  <c r="F794" i="15"/>
  <c r="C794" i="15"/>
  <c r="D794" i="15" s="1"/>
  <c r="G793" i="15"/>
  <c r="F793" i="15"/>
  <c r="C793" i="15"/>
  <c r="D793" i="15" s="1"/>
  <c r="G792" i="15"/>
  <c r="F792" i="15"/>
  <c r="D792" i="15"/>
  <c r="C792" i="15"/>
  <c r="G791" i="15"/>
  <c r="F791" i="15"/>
  <c r="C791" i="15"/>
  <c r="D791" i="15" s="1"/>
  <c r="G790" i="15"/>
  <c r="F790" i="15"/>
  <c r="D790" i="15"/>
  <c r="C790" i="15"/>
  <c r="F789" i="15"/>
  <c r="G789" i="15" s="1"/>
  <c r="C789" i="15"/>
  <c r="D789" i="15" s="1"/>
  <c r="G788" i="15"/>
  <c r="F788" i="15"/>
  <c r="C788" i="15"/>
  <c r="D788" i="15" s="1"/>
  <c r="G787" i="15"/>
  <c r="F787" i="15"/>
  <c r="C787" i="15"/>
  <c r="D787" i="15" s="1"/>
  <c r="G786" i="15"/>
  <c r="F786" i="15"/>
  <c r="C786" i="15"/>
  <c r="D786" i="15" s="1"/>
  <c r="G785" i="15"/>
  <c r="F785" i="15"/>
  <c r="C785" i="15"/>
  <c r="D785" i="15" s="1"/>
  <c r="G784" i="15"/>
  <c r="F784" i="15"/>
  <c r="D784" i="15"/>
  <c r="C784" i="15"/>
  <c r="F783" i="15"/>
  <c r="G783" i="15" s="1"/>
  <c r="K13" i="15" s="1"/>
  <c r="C783" i="15"/>
  <c r="D783" i="15" s="1"/>
  <c r="G782" i="15"/>
  <c r="F782" i="15"/>
  <c r="D782" i="15"/>
  <c r="C782" i="15"/>
  <c r="F781" i="15"/>
  <c r="G781" i="15" s="1"/>
  <c r="C781" i="15"/>
  <c r="D781" i="15" s="1"/>
  <c r="G780" i="15"/>
  <c r="F780" i="15"/>
  <c r="C780" i="15"/>
  <c r="D780" i="15" s="1"/>
  <c r="G779" i="15"/>
  <c r="F779" i="15"/>
  <c r="C779" i="15"/>
  <c r="D779" i="15" s="1"/>
  <c r="G778" i="15"/>
  <c r="F778" i="15"/>
  <c r="C778" i="15"/>
  <c r="D778" i="15" s="1"/>
  <c r="G777" i="15"/>
  <c r="F777" i="15"/>
  <c r="C777" i="15"/>
  <c r="D777" i="15" s="1"/>
  <c r="G776" i="15"/>
  <c r="F776" i="15"/>
  <c r="D776" i="15"/>
  <c r="C776" i="15"/>
  <c r="G775" i="15"/>
  <c r="F775" i="15"/>
  <c r="C775" i="15"/>
  <c r="D775" i="15" s="1"/>
  <c r="G774" i="15"/>
  <c r="F774" i="15"/>
  <c r="D774" i="15"/>
  <c r="C774" i="15"/>
  <c r="F773" i="15"/>
  <c r="G773" i="15" s="1"/>
  <c r="C773" i="15"/>
  <c r="D773" i="15" s="1"/>
  <c r="G772" i="15"/>
  <c r="F772" i="15"/>
  <c r="C772" i="15"/>
  <c r="D772" i="15" s="1"/>
  <c r="G771" i="15"/>
  <c r="F771" i="15"/>
  <c r="C771" i="15"/>
  <c r="D771" i="15" s="1"/>
  <c r="G770" i="15"/>
  <c r="F770" i="15"/>
  <c r="C770" i="15"/>
  <c r="D770" i="15" s="1"/>
  <c r="G769" i="15"/>
  <c r="F769" i="15"/>
  <c r="C769" i="15"/>
  <c r="D769" i="15" s="1"/>
  <c r="G768" i="15"/>
  <c r="F768" i="15"/>
  <c r="D768" i="15"/>
  <c r="C768" i="15"/>
  <c r="G767" i="15"/>
  <c r="F767" i="15"/>
  <c r="C767" i="15"/>
  <c r="D767" i="15" s="1"/>
  <c r="G766" i="15"/>
  <c r="F766" i="15"/>
  <c r="D766" i="15"/>
  <c r="C766" i="15"/>
  <c r="F765" i="15"/>
  <c r="G765" i="15" s="1"/>
  <c r="C765" i="15"/>
  <c r="D765" i="15" s="1"/>
  <c r="G764" i="15"/>
  <c r="F764" i="15"/>
  <c r="C764" i="15"/>
  <c r="D764" i="15" s="1"/>
  <c r="G763" i="15"/>
  <c r="F763" i="15"/>
  <c r="C763" i="15"/>
  <c r="D763" i="15" s="1"/>
  <c r="G762" i="15"/>
  <c r="F762" i="15"/>
  <c r="C762" i="15"/>
  <c r="D762" i="15" s="1"/>
  <c r="G761" i="15"/>
  <c r="F761" i="15"/>
  <c r="C761" i="15"/>
  <c r="D761" i="15" s="1"/>
  <c r="G760" i="15"/>
  <c r="F760" i="15"/>
  <c r="D760" i="15"/>
  <c r="C760" i="15"/>
  <c r="G759" i="15"/>
  <c r="F759" i="15"/>
  <c r="C759" i="15"/>
  <c r="D759" i="15" s="1"/>
  <c r="G758" i="15"/>
  <c r="F758" i="15"/>
  <c r="D758" i="15"/>
  <c r="C758" i="15"/>
  <c r="F757" i="15"/>
  <c r="G757" i="15" s="1"/>
  <c r="C757" i="15"/>
  <c r="D757" i="15" s="1"/>
  <c r="G756" i="15"/>
  <c r="F756" i="15"/>
  <c r="C756" i="15"/>
  <c r="D756" i="15" s="1"/>
  <c r="G755" i="15"/>
  <c r="F755" i="15"/>
  <c r="C755" i="15"/>
  <c r="D755" i="15" s="1"/>
  <c r="G754" i="15"/>
  <c r="F754" i="15"/>
  <c r="C754" i="15"/>
  <c r="D754" i="15" s="1"/>
  <c r="G753" i="15"/>
  <c r="F753" i="15"/>
  <c r="C753" i="15"/>
  <c r="D753" i="15" s="1"/>
  <c r="G752" i="15"/>
  <c r="F752" i="15"/>
  <c r="D752" i="15"/>
  <c r="C752" i="15"/>
  <c r="F751" i="15"/>
  <c r="G751" i="15" s="1"/>
  <c r="C751" i="15"/>
  <c r="D751" i="15" s="1"/>
  <c r="G750" i="15"/>
  <c r="F750" i="15"/>
  <c r="D750" i="15"/>
  <c r="C750" i="15"/>
  <c r="F749" i="15"/>
  <c r="G749" i="15" s="1"/>
  <c r="C749" i="15"/>
  <c r="D749" i="15" s="1"/>
  <c r="G748" i="15"/>
  <c r="F748" i="15"/>
  <c r="C748" i="15"/>
  <c r="D748" i="15" s="1"/>
  <c r="G747" i="15"/>
  <c r="F747" i="15"/>
  <c r="C747" i="15"/>
  <c r="D747" i="15" s="1"/>
  <c r="G746" i="15"/>
  <c r="F746" i="15"/>
  <c r="C746" i="15"/>
  <c r="D746" i="15" s="1"/>
  <c r="G745" i="15"/>
  <c r="F745" i="15"/>
  <c r="C745" i="15"/>
  <c r="D745" i="15" s="1"/>
  <c r="G744" i="15"/>
  <c r="F744" i="15"/>
  <c r="D744" i="15"/>
  <c r="C744" i="15"/>
  <c r="G743" i="15"/>
  <c r="F743" i="15"/>
  <c r="C743" i="15"/>
  <c r="D743" i="15" s="1"/>
  <c r="G742" i="15"/>
  <c r="F742" i="15"/>
  <c r="D742" i="15"/>
  <c r="C742" i="15"/>
  <c r="F741" i="15"/>
  <c r="G741" i="15" s="1"/>
  <c r="C741" i="15"/>
  <c r="D741" i="15" s="1"/>
  <c r="G740" i="15"/>
  <c r="F740" i="15"/>
  <c r="C740" i="15"/>
  <c r="D740" i="15" s="1"/>
  <c r="G739" i="15"/>
  <c r="F739" i="15"/>
  <c r="C739" i="15"/>
  <c r="D739" i="15" s="1"/>
  <c r="G738" i="15"/>
  <c r="F738" i="15"/>
  <c r="C738" i="15"/>
  <c r="D738" i="15" s="1"/>
  <c r="G737" i="15"/>
  <c r="F737" i="15"/>
  <c r="C737" i="15"/>
  <c r="D737" i="15" s="1"/>
  <c r="G736" i="15"/>
  <c r="F736" i="15"/>
  <c r="D736" i="15"/>
  <c r="C736" i="15"/>
  <c r="G735" i="15"/>
  <c r="F735" i="15"/>
  <c r="C735" i="15"/>
  <c r="D735" i="15" s="1"/>
  <c r="G734" i="15"/>
  <c r="F734" i="15"/>
  <c r="D734" i="15"/>
  <c r="C734" i="15"/>
  <c r="F733" i="15"/>
  <c r="G733" i="15" s="1"/>
  <c r="C733" i="15"/>
  <c r="D733" i="15" s="1"/>
  <c r="G732" i="15"/>
  <c r="F732" i="15"/>
  <c r="C732" i="15"/>
  <c r="D732" i="15" s="1"/>
  <c r="G731" i="15"/>
  <c r="F731" i="15"/>
  <c r="C731" i="15"/>
  <c r="D731" i="15" s="1"/>
  <c r="G730" i="15"/>
  <c r="F730" i="15"/>
  <c r="C730" i="15"/>
  <c r="D730" i="15" s="1"/>
  <c r="G729" i="15"/>
  <c r="F729" i="15"/>
  <c r="C729" i="15"/>
  <c r="D729" i="15" s="1"/>
  <c r="G728" i="15"/>
  <c r="F728" i="15"/>
  <c r="D728" i="15"/>
  <c r="C728" i="15"/>
  <c r="G727" i="15"/>
  <c r="F727" i="15"/>
  <c r="C727" i="15"/>
  <c r="D727" i="15" s="1"/>
  <c r="G726" i="15"/>
  <c r="F726" i="15"/>
  <c r="D726" i="15"/>
  <c r="C726" i="15"/>
  <c r="F725" i="15"/>
  <c r="G725" i="15" s="1"/>
  <c r="C725" i="15"/>
  <c r="D725" i="15" s="1"/>
  <c r="G724" i="15"/>
  <c r="F724" i="15"/>
  <c r="C724" i="15"/>
  <c r="D724" i="15" s="1"/>
  <c r="G723" i="15"/>
  <c r="F723" i="15"/>
  <c r="C723" i="15"/>
  <c r="D723" i="15" s="1"/>
  <c r="G722" i="15"/>
  <c r="F722" i="15"/>
  <c r="C722" i="15"/>
  <c r="D722" i="15" s="1"/>
  <c r="G721" i="15"/>
  <c r="F721" i="15"/>
  <c r="C721" i="15"/>
  <c r="D721" i="15" s="1"/>
  <c r="G720" i="15"/>
  <c r="F720" i="15"/>
  <c r="D720" i="15"/>
  <c r="C720" i="15"/>
  <c r="F719" i="15"/>
  <c r="G719" i="15" s="1"/>
  <c r="C719" i="15"/>
  <c r="D719" i="15" s="1"/>
  <c r="G718" i="15"/>
  <c r="F718" i="15"/>
  <c r="C718" i="15"/>
  <c r="D718" i="15" s="1"/>
  <c r="F717" i="15"/>
  <c r="G717" i="15" s="1"/>
  <c r="C717" i="15"/>
  <c r="D717" i="15" s="1"/>
  <c r="G716" i="15"/>
  <c r="F716" i="15"/>
  <c r="C716" i="15"/>
  <c r="D716" i="15" s="1"/>
  <c r="G715" i="15"/>
  <c r="F715" i="15"/>
  <c r="C715" i="15"/>
  <c r="D715" i="15" s="1"/>
  <c r="G714" i="15"/>
  <c r="F714" i="15"/>
  <c r="C714" i="15"/>
  <c r="D714" i="15" s="1"/>
  <c r="F713" i="15"/>
  <c r="G713" i="15" s="1"/>
  <c r="C713" i="15"/>
  <c r="D713" i="15" s="1"/>
  <c r="G712" i="15"/>
  <c r="F712" i="15"/>
  <c r="D712" i="15"/>
  <c r="C712" i="15"/>
  <c r="G711" i="15"/>
  <c r="F711" i="15"/>
  <c r="C711" i="15"/>
  <c r="D711" i="15" s="1"/>
  <c r="G710" i="15"/>
  <c r="F710" i="15"/>
  <c r="D710" i="15"/>
  <c r="C710" i="15"/>
  <c r="F709" i="15"/>
  <c r="G709" i="15" s="1"/>
  <c r="C709" i="15"/>
  <c r="D709" i="15" s="1"/>
  <c r="G708" i="15"/>
  <c r="F708" i="15"/>
  <c r="C708" i="15"/>
  <c r="D708" i="15" s="1"/>
  <c r="G707" i="15"/>
  <c r="F707" i="15"/>
  <c r="C707" i="15"/>
  <c r="D707" i="15" s="1"/>
  <c r="G706" i="15"/>
  <c r="F706" i="15"/>
  <c r="C706" i="15"/>
  <c r="D706" i="15" s="1"/>
  <c r="G705" i="15"/>
  <c r="F705" i="15"/>
  <c r="C705" i="15"/>
  <c r="D705" i="15" s="1"/>
  <c r="G704" i="15"/>
  <c r="F704" i="15"/>
  <c r="D704" i="15"/>
  <c r="C704" i="15"/>
  <c r="G703" i="15"/>
  <c r="F703" i="15"/>
  <c r="C703" i="15"/>
  <c r="D703" i="15" s="1"/>
  <c r="G702" i="15"/>
  <c r="F702" i="15"/>
  <c r="C702" i="15"/>
  <c r="D702" i="15" s="1"/>
  <c r="F701" i="15"/>
  <c r="G701" i="15" s="1"/>
  <c r="C701" i="15"/>
  <c r="D701" i="15" s="1"/>
  <c r="G700" i="15"/>
  <c r="F700" i="15"/>
  <c r="C700" i="15"/>
  <c r="D700" i="15" s="1"/>
  <c r="G699" i="15"/>
  <c r="F699" i="15"/>
  <c r="C699" i="15"/>
  <c r="D699" i="15" s="1"/>
  <c r="G698" i="15"/>
  <c r="F698" i="15"/>
  <c r="C698" i="15"/>
  <c r="D698" i="15" s="1"/>
  <c r="F697" i="15"/>
  <c r="G697" i="15" s="1"/>
  <c r="C697" i="15"/>
  <c r="D697" i="15" s="1"/>
  <c r="G696" i="15"/>
  <c r="F696" i="15"/>
  <c r="D696" i="15"/>
  <c r="C696" i="15"/>
  <c r="G695" i="15"/>
  <c r="F695" i="15"/>
  <c r="C695" i="15"/>
  <c r="D695" i="15" s="1"/>
  <c r="G694" i="15"/>
  <c r="F694" i="15"/>
  <c r="D694" i="15"/>
  <c r="C694" i="15"/>
  <c r="F693" i="15"/>
  <c r="G693" i="15" s="1"/>
  <c r="C693" i="15"/>
  <c r="D693" i="15" s="1"/>
  <c r="G692" i="15"/>
  <c r="F692" i="15"/>
  <c r="C692" i="15"/>
  <c r="D692" i="15" s="1"/>
  <c r="G691" i="15"/>
  <c r="F691" i="15"/>
  <c r="C691" i="15"/>
  <c r="D691" i="15" s="1"/>
  <c r="G690" i="15"/>
  <c r="F690" i="15"/>
  <c r="C690" i="15"/>
  <c r="D690" i="15" s="1"/>
  <c r="G689" i="15"/>
  <c r="F689" i="15"/>
  <c r="C689" i="15"/>
  <c r="D689" i="15" s="1"/>
  <c r="G688" i="15"/>
  <c r="F688" i="15"/>
  <c r="D688" i="15"/>
  <c r="C688" i="15"/>
  <c r="F687" i="15"/>
  <c r="G687" i="15" s="1"/>
  <c r="C687" i="15"/>
  <c r="D687" i="15" s="1"/>
  <c r="G686" i="15"/>
  <c r="F686" i="15"/>
  <c r="C686" i="15"/>
  <c r="D686" i="15" s="1"/>
  <c r="F685" i="15"/>
  <c r="G685" i="15" s="1"/>
  <c r="C685" i="15"/>
  <c r="D685" i="15" s="1"/>
  <c r="G684" i="15"/>
  <c r="F684" i="15"/>
  <c r="C684" i="15"/>
  <c r="D684" i="15" s="1"/>
  <c r="G683" i="15"/>
  <c r="F683" i="15"/>
  <c r="C683" i="15"/>
  <c r="D683" i="15" s="1"/>
  <c r="G682" i="15"/>
  <c r="F682" i="15"/>
  <c r="C682" i="15"/>
  <c r="D682" i="15" s="1"/>
  <c r="F681" i="15"/>
  <c r="G681" i="15" s="1"/>
  <c r="C681" i="15"/>
  <c r="D681" i="15" s="1"/>
  <c r="G680" i="15"/>
  <c r="F680" i="15"/>
  <c r="D680" i="15"/>
  <c r="C680" i="15"/>
  <c r="G679" i="15"/>
  <c r="F679" i="15"/>
  <c r="C679" i="15"/>
  <c r="D679" i="15" s="1"/>
  <c r="G678" i="15"/>
  <c r="F678" i="15"/>
  <c r="D678" i="15"/>
  <c r="C678" i="15"/>
  <c r="F677" i="15"/>
  <c r="G677" i="15" s="1"/>
  <c r="C677" i="15"/>
  <c r="D677" i="15" s="1"/>
  <c r="G676" i="15"/>
  <c r="F676" i="15"/>
  <c r="C676" i="15"/>
  <c r="D676" i="15" s="1"/>
  <c r="G675" i="15"/>
  <c r="F675" i="15"/>
  <c r="C675" i="15"/>
  <c r="D675" i="15" s="1"/>
  <c r="G674" i="15"/>
  <c r="F674" i="15"/>
  <c r="C674" i="15"/>
  <c r="D674" i="15" s="1"/>
  <c r="G673" i="15"/>
  <c r="F673" i="15"/>
  <c r="C673" i="15"/>
  <c r="D673" i="15" s="1"/>
  <c r="G672" i="15"/>
  <c r="F672" i="15"/>
  <c r="D672" i="15"/>
  <c r="C672" i="15"/>
  <c r="G671" i="15"/>
  <c r="F671" i="15"/>
  <c r="C671" i="15"/>
  <c r="D671" i="15" s="1"/>
  <c r="G670" i="15"/>
  <c r="F670" i="15"/>
  <c r="C670" i="15"/>
  <c r="D670" i="15" s="1"/>
  <c r="F669" i="15"/>
  <c r="G669" i="15" s="1"/>
  <c r="C669" i="15"/>
  <c r="D669" i="15" s="1"/>
  <c r="G668" i="15"/>
  <c r="F668" i="15"/>
  <c r="D668" i="15"/>
  <c r="C668" i="15"/>
  <c r="G667" i="15"/>
  <c r="F667" i="15"/>
  <c r="C667" i="15"/>
  <c r="D667" i="15" s="1"/>
  <c r="G666" i="15"/>
  <c r="F666" i="15"/>
  <c r="C666" i="15"/>
  <c r="D666" i="15" s="1"/>
  <c r="G665" i="15"/>
  <c r="F665" i="15"/>
  <c r="C665" i="15"/>
  <c r="D665" i="15" s="1"/>
  <c r="G664" i="15"/>
  <c r="F664" i="15"/>
  <c r="D664" i="15"/>
  <c r="C664" i="15"/>
  <c r="G663" i="15"/>
  <c r="F663" i="15"/>
  <c r="C663" i="15"/>
  <c r="D663" i="15" s="1"/>
  <c r="G662" i="15"/>
  <c r="F662" i="15"/>
  <c r="C662" i="15"/>
  <c r="D662" i="15" s="1"/>
  <c r="F661" i="15"/>
  <c r="G661" i="15" s="1"/>
  <c r="C661" i="15"/>
  <c r="D661" i="15" s="1"/>
  <c r="G660" i="15"/>
  <c r="F660" i="15"/>
  <c r="C660" i="15"/>
  <c r="D660" i="15" s="1"/>
  <c r="G659" i="15"/>
  <c r="F659" i="15"/>
  <c r="C659" i="15"/>
  <c r="D659" i="15" s="1"/>
  <c r="G658" i="15"/>
  <c r="F658" i="15"/>
  <c r="C658" i="15"/>
  <c r="D658" i="15" s="1"/>
  <c r="F657" i="15"/>
  <c r="G657" i="15" s="1"/>
  <c r="C657" i="15"/>
  <c r="D657" i="15" s="1"/>
  <c r="G656" i="15"/>
  <c r="F656" i="15"/>
  <c r="D656" i="15"/>
  <c r="C656" i="15"/>
  <c r="F655" i="15"/>
  <c r="G655" i="15" s="1"/>
  <c r="C655" i="15"/>
  <c r="D655" i="15" s="1"/>
  <c r="G654" i="15"/>
  <c r="F654" i="15"/>
  <c r="C654" i="15"/>
  <c r="D654" i="15" s="1"/>
  <c r="F653" i="15"/>
  <c r="G653" i="15" s="1"/>
  <c r="C653" i="15"/>
  <c r="D653" i="15" s="1"/>
  <c r="G652" i="15"/>
  <c r="F652" i="15"/>
  <c r="C652" i="15"/>
  <c r="D652" i="15" s="1"/>
  <c r="G651" i="15"/>
  <c r="F651" i="15"/>
  <c r="C651" i="15"/>
  <c r="D651" i="15" s="1"/>
  <c r="G650" i="15"/>
  <c r="F650" i="15"/>
  <c r="C650" i="15"/>
  <c r="D650" i="15" s="1"/>
  <c r="F649" i="15"/>
  <c r="G649" i="15" s="1"/>
  <c r="C649" i="15"/>
  <c r="D649" i="15" s="1"/>
  <c r="G648" i="15"/>
  <c r="F648" i="15"/>
  <c r="D648" i="15"/>
  <c r="C648" i="15"/>
  <c r="G647" i="15"/>
  <c r="F647" i="15"/>
  <c r="D647" i="15"/>
  <c r="C647" i="15"/>
  <c r="G646" i="15"/>
  <c r="F646" i="15"/>
  <c r="D646" i="15"/>
  <c r="C646" i="15"/>
  <c r="G645" i="15"/>
  <c r="F645" i="15"/>
  <c r="D645" i="15"/>
  <c r="C645" i="15"/>
  <c r="G644" i="15"/>
  <c r="F644" i="15"/>
  <c r="D644" i="15"/>
  <c r="C644" i="15"/>
  <c r="G643" i="15"/>
  <c r="F643" i="15"/>
  <c r="D643" i="15"/>
  <c r="C643" i="15"/>
  <c r="G642" i="15"/>
  <c r="F642" i="15"/>
  <c r="D642" i="15"/>
  <c r="C642" i="15"/>
  <c r="G641" i="15"/>
  <c r="F641" i="15"/>
  <c r="D641" i="15"/>
  <c r="C641" i="15"/>
  <c r="G640" i="15"/>
  <c r="F640" i="15"/>
  <c r="D640" i="15"/>
  <c r="C640" i="15"/>
  <c r="G639" i="15"/>
  <c r="F639" i="15"/>
  <c r="D639" i="15"/>
  <c r="C639" i="15"/>
  <c r="G638" i="15"/>
  <c r="F638" i="15"/>
  <c r="D638" i="15"/>
  <c r="C638" i="15"/>
  <c r="G637" i="15"/>
  <c r="F637" i="15"/>
  <c r="D637" i="15"/>
  <c r="C637" i="15"/>
  <c r="G636" i="15"/>
  <c r="F636" i="15"/>
  <c r="D636" i="15"/>
  <c r="C636" i="15"/>
  <c r="G635" i="15"/>
  <c r="F635" i="15"/>
  <c r="D635" i="15"/>
  <c r="C635" i="15"/>
  <c r="G634" i="15"/>
  <c r="F634" i="15"/>
  <c r="D634" i="15"/>
  <c r="C634" i="15"/>
  <c r="G633" i="15"/>
  <c r="F633" i="15"/>
  <c r="D633" i="15"/>
  <c r="C633" i="15"/>
  <c r="G632" i="15"/>
  <c r="F632" i="15"/>
  <c r="D632" i="15"/>
  <c r="C632" i="15"/>
  <c r="G631" i="15"/>
  <c r="F631" i="15"/>
  <c r="D631" i="15"/>
  <c r="C631" i="15"/>
  <c r="G630" i="15"/>
  <c r="F630" i="15"/>
  <c r="D630" i="15"/>
  <c r="C630" i="15"/>
  <c r="G629" i="15"/>
  <c r="F629" i="15"/>
  <c r="D629" i="15"/>
  <c r="C629" i="15"/>
  <c r="G628" i="15"/>
  <c r="F628" i="15"/>
  <c r="D628" i="15"/>
  <c r="C628" i="15"/>
  <c r="G627" i="15"/>
  <c r="F627" i="15"/>
  <c r="D627" i="15"/>
  <c r="C627" i="15"/>
  <c r="G626" i="15"/>
  <c r="F626" i="15"/>
  <c r="D626" i="15"/>
  <c r="C626" i="15"/>
  <c r="G625" i="15"/>
  <c r="F625" i="15"/>
  <c r="D625" i="15"/>
  <c r="C625" i="15"/>
  <c r="G624" i="15"/>
  <c r="F624" i="15"/>
  <c r="D624" i="15"/>
  <c r="C624" i="15"/>
  <c r="G623" i="15"/>
  <c r="F623" i="15"/>
  <c r="D623" i="15"/>
  <c r="C623" i="15"/>
  <c r="G622" i="15"/>
  <c r="F622" i="15"/>
  <c r="D622" i="15"/>
  <c r="C622" i="15"/>
  <c r="G621" i="15"/>
  <c r="F621" i="15"/>
  <c r="D621" i="15"/>
  <c r="C621" i="15"/>
  <c r="G620" i="15"/>
  <c r="F620" i="15"/>
  <c r="D620" i="15"/>
  <c r="C620" i="15"/>
  <c r="G619" i="15"/>
  <c r="F619" i="15"/>
  <c r="D619" i="15"/>
  <c r="C619" i="15"/>
  <c r="G618" i="15"/>
  <c r="F618" i="15"/>
  <c r="D618" i="15"/>
  <c r="C618" i="15"/>
  <c r="G617" i="15"/>
  <c r="F617" i="15"/>
  <c r="D617" i="15"/>
  <c r="C617" i="15"/>
  <c r="G616" i="15"/>
  <c r="F616" i="15"/>
  <c r="D616" i="15"/>
  <c r="C616" i="15"/>
  <c r="G615" i="15"/>
  <c r="F615" i="15"/>
  <c r="D615" i="15"/>
  <c r="C615" i="15"/>
  <c r="G614" i="15"/>
  <c r="F614" i="15"/>
  <c r="D614" i="15"/>
  <c r="C614" i="15"/>
  <c r="G613" i="15"/>
  <c r="F613" i="15"/>
  <c r="D613" i="15"/>
  <c r="C613" i="15"/>
  <c r="G612" i="15"/>
  <c r="F612" i="15"/>
  <c r="D612" i="15"/>
  <c r="C612" i="15"/>
  <c r="G611" i="15"/>
  <c r="F611" i="15"/>
  <c r="D611" i="15"/>
  <c r="C611" i="15"/>
  <c r="G610" i="15"/>
  <c r="F610" i="15"/>
  <c r="D610" i="15"/>
  <c r="C610" i="15"/>
  <c r="G609" i="15"/>
  <c r="F609" i="15"/>
  <c r="D609" i="15"/>
  <c r="C609" i="15"/>
  <c r="G608" i="15"/>
  <c r="F608" i="15"/>
  <c r="D608" i="15"/>
  <c r="C608" i="15"/>
  <c r="G607" i="15"/>
  <c r="F607" i="15"/>
  <c r="D607" i="15"/>
  <c r="C607" i="15"/>
  <c r="G606" i="15"/>
  <c r="F606" i="15"/>
  <c r="D606" i="15"/>
  <c r="C606" i="15"/>
  <c r="G605" i="15"/>
  <c r="F605" i="15"/>
  <c r="D605" i="15"/>
  <c r="C605" i="15"/>
  <c r="G604" i="15"/>
  <c r="F604" i="15"/>
  <c r="D604" i="15"/>
  <c r="C604" i="15"/>
  <c r="G603" i="15"/>
  <c r="F603" i="15"/>
  <c r="D603" i="15"/>
  <c r="C603" i="15"/>
  <c r="G602" i="15"/>
  <c r="F602" i="15"/>
  <c r="D602" i="15"/>
  <c r="C602" i="15"/>
  <c r="G601" i="15"/>
  <c r="F601" i="15"/>
  <c r="D601" i="15"/>
  <c r="C601" i="15"/>
  <c r="G600" i="15"/>
  <c r="F600" i="15"/>
  <c r="D600" i="15"/>
  <c r="C600" i="15"/>
  <c r="G599" i="15"/>
  <c r="F599" i="15"/>
  <c r="D599" i="15"/>
  <c r="C599" i="15"/>
  <c r="G598" i="15"/>
  <c r="F598" i="15"/>
  <c r="D598" i="15"/>
  <c r="C598" i="15"/>
  <c r="G597" i="15"/>
  <c r="F597" i="15"/>
  <c r="D597" i="15"/>
  <c r="C597" i="15"/>
  <c r="G596" i="15"/>
  <c r="F596" i="15"/>
  <c r="D596" i="15"/>
  <c r="C596" i="15"/>
  <c r="G595" i="15"/>
  <c r="F595" i="15"/>
  <c r="D595" i="15"/>
  <c r="C595" i="15"/>
  <c r="G594" i="15"/>
  <c r="F594" i="15"/>
  <c r="D594" i="15"/>
  <c r="C594" i="15"/>
  <c r="G593" i="15"/>
  <c r="F593" i="15"/>
  <c r="D593" i="15"/>
  <c r="C593" i="15"/>
  <c r="G592" i="15"/>
  <c r="F592" i="15"/>
  <c r="D592" i="15"/>
  <c r="C592" i="15"/>
  <c r="G591" i="15"/>
  <c r="F591" i="15"/>
  <c r="D591" i="15"/>
  <c r="C591" i="15"/>
  <c r="G590" i="15"/>
  <c r="F590" i="15"/>
  <c r="D590" i="15"/>
  <c r="C590" i="15"/>
  <c r="G589" i="15"/>
  <c r="F589" i="15"/>
  <c r="D589" i="15"/>
  <c r="C589" i="15"/>
  <c r="G588" i="15"/>
  <c r="F588" i="15"/>
  <c r="D588" i="15"/>
  <c r="C588" i="15"/>
  <c r="G587" i="15"/>
  <c r="F587" i="15"/>
  <c r="D587" i="15"/>
  <c r="C587" i="15"/>
  <c r="G586" i="15"/>
  <c r="F586" i="15"/>
  <c r="D586" i="15"/>
  <c r="C586" i="15"/>
  <c r="G585" i="15"/>
  <c r="F585" i="15"/>
  <c r="D585" i="15"/>
  <c r="C585" i="15"/>
  <c r="G584" i="15"/>
  <c r="F584" i="15"/>
  <c r="D584" i="15"/>
  <c r="C584" i="15"/>
  <c r="G583" i="15"/>
  <c r="F583" i="15"/>
  <c r="D583" i="15"/>
  <c r="C583" i="15"/>
  <c r="G582" i="15"/>
  <c r="F582" i="15"/>
  <c r="D582" i="15"/>
  <c r="C582" i="15"/>
  <c r="G581" i="15"/>
  <c r="F581" i="15"/>
  <c r="D581" i="15"/>
  <c r="C581" i="15"/>
  <c r="G580" i="15"/>
  <c r="F580" i="15"/>
  <c r="D580" i="15"/>
  <c r="C580" i="15"/>
  <c r="G579" i="15"/>
  <c r="F579" i="15"/>
  <c r="D579" i="15"/>
  <c r="C579" i="15"/>
  <c r="G578" i="15"/>
  <c r="F578" i="15"/>
  <c r="D578" i="15"/>
  <c r="C578" i="15"/>
  <c r="G577" i="15"/>
  <c r="F577" i="15"/>
  <c r="D577" i="15"/>
  <c r="C577" i="15"/>
  <c r="G576" i="15"/>
  <c r="F576" i="15"/>
  <c r="D576" i="15"/>
  <c r="C576" i="15"/>
  <c r="G575" i="15"/>
  <c r="F575" i="15"/>
  <c r="D575" i="15"/>
  <c r="C575" i="15"/>
  <c r="G574" i="15"/>
  <c r="F574" i="15"/>
  <c r="D574" i="15"/>
  <c r="C574" i="15"/>
  <c r="G573" i="15"/>
  <c r="F573" i="15"/>
  <c r="D573" i="15"/>
  <c r="C573" i="15"/>
  <c r="G572" i="15"/>
  <c r="F572" i="15"/>
  <c r="D572" i="15"/>
  <c r="C572" i="15"/>
  <c r="G571" i="15"/>
  <c r="F571" i="15"/>
  <c r="D571" i="15"/>
  <c r="C571" i="15"/>
  <c r="G570" i="15"/>
  <c r="F570" i="15"/>
  <c r="D570" i="15"/>
  <c r="C570" i="15"/>
  <c r="G569" i="15"/>
  <c r="F569" i="15"/>
  <c r="D569" i="15"/>
  <c r="C569" i="15"/>
  <c r="G568" i="15"/>
  <c r="F568" i="15"/>
  <c r="D568" i="15"/>
  <c r="C568" i="15"/>
  <c r="G567" i="15"/>
  <c r="F567" i="15"/>
  <c r="D567" i="15"/>
  <c r="C567" i="15"/>
  <c r="G566" i="15"/>
  <c r="F566" i="15"/>
  <c r="D566" i="15"/>
  <c r="C566" i="15"/>
  <c r="G565" i="15"/>
  <c r="F565" i="15"/>
  <c r="D565" i="15"/>
  <c r="C565" i="15"/>
  <c r="G564" i="15"/>
  <c r="F564" i="15"/>
  <c r="D564" i="15"/>
  <c r="C564" i="15"/>
  <c r="G563" i="15"/>
  <c r="F563" i="15"/>
  <c r="D563" i="15"/>
  <c r="C563" i="15"/>
  <c r="G562" i="15"/>
  <c r="F562" i="15"/>
  <c r="D562" i="15"/>
  <c r="C562" i="15"/>
  <c r="G561" i="15"/>
  <c r="F561" i="15"/>
  <c r="D561" i="15"/>
  <c r="C561" i="15"/>
  <c r="G560" i="15"/>
  <c r="F560" i="15"/>
  <c r="D560" i="15"/>
  <c r="C560" i="15"/>
  <c r="G559" i="15"/>
  <c r="F559" i="15"/>
  <c r="D559" i="15"/>
  <c r="C559" i="15"/>
  <c r="G558" i="15"/>
  <c r="F558" i="15"/>
  <c r="D558" i="15"/>
  <c r="C558" i="15"/>
  <c r="G557" i="15"/>
  <c r="F557" i="15"/>
  <c r="D557" i="15"/>
  <c r="C557" i="15"/>
  <c r="G556" i="15"/>
  <c r="F556" i="15"/>
  <c r="D556" i="15"/>
  <c r="C556" i="15"/>
  <c r="G555" i="15"/>
  <c r="F555" i="15"/>
  <c r="D555" i="15"/>
  <c r="C555" i="15"/>
  <c r="G554" i="15"/>
  <c r="F554" i="15"/>
  <c r="D554" i="15"/>
  <c r="C554" i="15"/>
  <c r="G553" i="15"/>
  <c r="F553" i="15"/>
  <c r="D553" i="15"/>
  <c r="C553" i="15"/>
  <c r="G552" i="15"/>
  <c r="F552" i="15"/>
  <c r="D552" i="15"/>
  <c r="C552" i="15"/>
  <c r="G551" i="15"/>
  <c r="F551" i="15"/>
  <c r="D551" i="15"/>
  <c r="C551" i="15"/>
  <c r="G550" i="15"/>
  <c r="F550" i="15"/>
  <c r="D550" i="15"/>
  <c r="C550" i="15"/>
  <c r="G549" i="15"/>
  <c r="F549" i="15"/>
  <c r="D549" i="15"/>
  <c r="C549" i="15"/>
  <c r="G548" i="15"/>
  <c r="F548" i="15"/>
  <c r="D548" i="15"/>
  <c r="C548" i="15"/>
  <c r="G547" i="15"/>
  <c r="F547" i="15"/>
  <c r="D547" i="15"/>
  <c r="C547" i="15"/>
  <c r="G546" i="15"/>
  <c r="F546" i="15"/>
  <c r="D546" i="15"/>
  <c r="C546" i="15"/>
  <c r="G545" i="15"/>
  <c r="F545" i="15"/>
  <c r="D545" i="15"/>
  <c r="C545" i="15"/>
  <c r="G544" i="15"/>
  <c r="F544" i="15"/>
  <c r="D544" i="15"/>
  <c r="C544" i="15"/>
  <c r="G543" i="15"/>
  <c r="F543" i="15"/>
  <c r="D543" i="15"/>
  <c r="C543" i="15"/>
  <c r="G542" i="15"/>
  <c r="F542" i="15"/>
  <c r="D542" i="15"/>
  <c r="C542" i="15"/>
  <c r="G541" i="15"/>
  <c r="F541" i="15"/>
  <c r="D541" i="15"/>
  <c r="C541" i="15"/>
  <c r="G540" i="15"/>
  <c r="F540" i="15"/>
  <c r="D540" i="15"/>
  <c r="C540" i="15"/>
  <c r="G539" i="15"/>
  <c r="F539" i="15"/>
  <c r="D539" i="15"/>
  <c r="C539" i="15"/>
  <c r="G538" i="15"/>
  <c r="F538" i="15"/>
  <c r="D538" i="15"/>
  <c r="C538" i="15"/>
  <c r="G537" i="15"/>
  <c r="F537" i="15"/>
  <c r="D537" i="15"/>
  <c r="C537" i="15"/>
  <c r="G536" i="15"/>
  <c r="F536" i="15"/>
  <c r="D536" i="15"/>
  <c r="C536" i="15"/>
  <c r="G535" i="15"/>
  <c r="F535" i="15"/>
  <c r="D535" i="15"/>
  <c r="C535" i="15"/>
  <c r="G534" i="15"/>
  <c r="F534" i="15"/>
  <c r="D534" i="15"/>
  <c r="C534" i="15"/>
  <c r="G533" i="15"/>
  <c r="F533" i="15"/>
  <c r="D533" i="15"/>
  <c r="C533" i="15"/>
  <c r="G532" i="15"/>
  <c r="F532" i="15"/>
  <c r="D532" i="15"/>
  <c r="C532" i="15"/>
  <c r="G531" i="15"/>
  <c r="F531" i="15"/>
  <c r="D531" i="15"/>
  <c r="C531" i="15"/>
  <c r="G530" i="15"/>
  <c r="F530" i="15"/>
  <c r="D530" i="15"/>
  <c r="C530" i="15"/>
  <c r="G529" i="15"/>
  <c r="F529" i="15"/>
  <c r="D529" i="15"/>
  <c r="C529" i="15"/>
  <c r="G528" i="15"/>
  <c r="F528" i="15"/>
  <c r="D528" i="15"/>
  <c r="C528" i="15"/>
  <c r="G527" i="15"/>
  <c r="F527" i="15"/>
  <c r="D527" i="15"/>
  <c r="C527" i="15"/>
  <c r="G526" i="15"/>
  <c r="F526" i="15"/>
  <c r="D526" i="15"/>
  <c r="C526" i="15"/>
  <c r="G525" i="15"/>
  <c r="F525" i="15"/>
  <c r="D525" i="15"/>
  <c r="C525" i="15"/>
  <c r="G524" i="15"/>
  <c r="F524" i="15"/>
  <c r="D524" i="15"/>
  <c r="C524" i="15"/>
  <c r="G523" i="15"/>
  <c r="F523" i="15"/>
  <c r="D523" i="15"/>
  <c r="C523" i="15"/>
  <c r="G522" i="15"/>
  <c r="F522" i="15"/>
  <c r="D522" i="15"/>
  <c r="C522" i="15"/>
  <c r="G521" i="15"/>
  <c r="F521" i="15"/>
  <c r="D521" i="15"/>
  <c r="C521" i="15"/>
  <c r="G520" i="15"/>
  <c r="F520" i="15"/>
  <c r="D520" i="15"/>
  <c r="C520" i="15"/>
  <c r="G519" i="15"/>
  <c r="F519" i="15"/>
  <c r="D519" i="15"/>
  <c r="C519" i="15"/>
  <c r="G518" i="15"/>
  <c r="F518" i="15"/>
  <c r="D518" i="15"/>
  <c r="C518" i="15"/>
  <c r="G517" i="15"/>
  <c r="F517" i="15"/>
  <c r="D517" i="15"/>
  <c r="C517" i="15"/>
  <c r="G516" i="15"/>
  <c r="F516" i="15"/>
  <c r="D516" i="15"/>
  <c r="C516" i="15"/>
  <c r="G515" i="15"/>
  <c r="F515" i="15"/>
  <c r="D515" i="15"/>
  <c r="C515" i="15"/>
  <c r="G514" i="15"/>
  <c r="F514" i="15"/>
  <c r="D514" i="15"/>
  <c r="C514" i="15"/>
  <c r="G513" i="15"/>
  <c r="F513" i="15"/>
  <c r="D513" i="15"/>
  <c r="C513" i="15"/>
  <c r="G512" i="15"/>
  <c r="F512" i="15"/>
  <c r="D512" i="15"/>
  <c r="C512" i="15"/>
  <c r="G511" i="15"/>
  <c r="F511" i="15"/>
  <c r="D511" i="15"/>
  <c r="C511" i="15"/>
  <c r="G510" i="15"/>
  <c r="F510" i="15"/>
  <c r="D510" i="15"/>
  <c r="C510" i="15"/>
  <c r="G509" i="15"/>
  <c r="F509" i="15"/>
  <c r="D509" i="15"/>
  <c r="C509" i="15"/>
  <c r="G508" i="15"/>
  <c r="F508" i="15"/>
  <c r="D508" i="15"/>
  <c r="C508" i="15"/>
  <c r="G507" i="15"/>
  <c r="F507" i="15"/>
  <c r="D507" i="15"/>
  <c r="C507" i="15"/>
  <c r="G506" i="15"/>
  <c r="F506" i="15"/>
  <c r="D506" i="15"/>
  <c r="C506" i="15"/>
  <c r="G505" i="15"/>
  <c r="F505" i="15"/>
  <c r="D505" i="15"/>
  <c r="C505" i="15"/>
  <c r="C504" i="15"/>
  <c r="D504" i="15" s="1"/>
  <c r="D503" i="15"/>
  <c r="C503" i="15"/>
  <c r="D502" i="15"/>
  <c r="C502" i="15"/>
  <c r="C501" i="15"/>
  <c r="D501" i="15" s="1"/>
  <c r="C500" i="15"/>
  <c r="D500" i="15" s="1"/>
  <c r="C499" i="15"/>
  <c r="D499" i="15" s="1"/>
  <c r="D498" i="15"/>
  <c r="C498" i="15"/>
  <c r="D497" i="15"/>
  <c r="C497" i="15"/>
  <c r="D496" i="15"/>
  <c r="C496" i="15"/>
  <c r="C495" i="15"/>
  <c r="D495" i="15" s="1"/>
  <c r="C494" i="15"/>
  <c r="D494" i="15" s="1"/>
  <c r="D493" i="15"/>
  <c r="C493" i="15"/>
  <c r="C492" i="15"/>
  <c r="D492" i="15" s="1"/>
  <c r="C491" i="15"/>
  <c r="D491" i="15" s="1"/>
  <c r="D490" i="15"/>
  <c r="C490" i="15"/>
  <c r="D489" i="15"/>
  <c r="C489" i="15"/>
  <c r="C488" i="15"/>
  <c r="D488" i="15" s="1"/>
  <c r="D487" i="15"/>
  <c r="C487" i="15"/>
  <c r="D486" i="15"/>
  <c r="C486" i="15"/>
  <c r="C485" i="15"/>
  <c r="D485" i="15" s="1"/>
  <c r="C484" i="15"/>
  <c r="D484" i="15" s="1"/>
  <c r="C483" i="15"/>
  <c r="D483" i="15" s="1"/>
  <c r="D482" i="15"/>
  <c r="C482" i="15"/>
  <c r="D481" i="15"/>
  <c r="C481" i="15"/>
  <c r="D480" i="15"/>
  <c r="C480" i="15"/>
  <c r="C479" i="15"/>
  <c r="D479" i="15" s="1"/>
  <c r="C478" i="15"/>
  <c r="D478" i="15" s="1"/>
  <c r="D477" i="15"/>
  <c r="C477" i="15"/>
  <c r="C476" i="15"/>
  <c r="D476" i="15" s="1"/>
  <c r="C475" i="15"/>
  <c r="D475" i="15" s="1"/>
  <c r="D474" i="15"/>
  <c r="C474" i="15"/>
  <c r="G473" i="15"/>
  <c r="D473" i="15"/>
  <c r="C473" i="15"/>
  <c r="C472" i="15"/>
  <c r="D472" i="15" s="1"/>
  <c r="D471" i="15"/>
  <c r="C471" i="15"/>
  <c r="D470" i="15"/>
  <c r="C470" i="15"/>
  <c r="C469" i="15"/>
  <c r="D469" i="15" s="1"/>
  <c r="C468" i="15"/>
  <c r="D468" i="15" s="1"/>
  <c r="C467" i="15"/>
  <c r="D467" i="15" s="1"/>
  <c r="D466" i="15"/>
  <c r="C466" i="15"/>
  <c r="F465" i="15"/>
  <c r="G465" i="15" s="1"/>
  <c r="D465" i="15"/>
  <c r="C465" i="15"/>
  <c r="D464" i="15"/>
  <c r="C464" i="15"/>
  <c r="C463" i="15"/>
  <c r="D463" i="15" s="1"/>
  <c r="C462" i="15"/>
  <c r="D462" i="15" s="1"/>
  <c r="D461" i="15"/>
  <c r="C461" i="15"/>
  <c r="C460" i="15"/>
  <c r="D460" i="15" s="1"/>
  <c r="C459" i="15"/>
  <c r="D459" i="15" s="1"/>
  <c r="D458" i="15"/>
  <c r="C458" i="15"/>
  <c r="G457" i="15"/>
  <c r="D457" i="15"/>
  <c r="C457" i="15"/>
  <c r="C456" i="15"/>
  <c r="D456" i="15" s="1"/>
  <c r="D455" i="15"/>
  <c r="C455" i="15"/>
  <c r="D454" i="15"/>
  <c r="C454" i="15"/>
  <c r="C453" i="15"/>
  <c r="D453" i="15" s="1"/>
  <c r="C452" i="15"/>
  <c r="D452" i="15" s="1"/>
  <c r="C451" i="15"/>
  <c r="D451" i="15" s="1"/>
  <c r="D450" i="15"/>
  <c r="C450" i="15"/>
  <c r="D449" i="15"/>
  <c r="C449" i="15"/>
  <c r="C448" i="15"/>
  <c r="D448" i="15" s="1"/>
  <c r="C447" i="15"/>
  <c r="D447" i="15" s="1"/>
  <c r="C446" i="15"/>
  <c r="D446" i="15" s="1"/>
  <c r="C445" i="15"/>
  <c r="D445" i="15" s="1"/>
  <c r="C444" i="15"/>
  <c r="D444" i="15" s="1"/>
  <c r="C443" i="15"/>
  <c r="D443" i="15" s="1"/>
  <c r="C442" i="15"/>
  <c r="D442" i="15" s="1"/>
  <c r="C441" i="15"/>
  <c r="D441" i="15" s="1"/>
  <c r="C440" i="15"/>
  <c r="D440" i="15" s="1"/>
  <c r="C439" i="15"/>
  <c r="D439" i="15" s="1"/>
  <c r="C438" i="15"/>
  <c r="D438" i="15" s="1"/>
  <c r="C437" i="15"/>
  <c r="D437" i="15" s="1"/>
  <c r="C436" i="15"/>
  <c r="D436" i="15" s="1"/>
  <c r="C435" i="15"/>
  <c r="D435" i="15" s="1"/>
  <c r="C434" i="15"/>
  <c r="D434" i="15" s="1"/>
  <c r="C433" i="15"/>
  <c r="D433" i="15" s="1"/>
  <c r="C432" i="15"/>
  <c r="D432" i="15" s="1"/>
  <c r="C431" i="15"/>
  <c r="D431" i="15" s="1"/>
  <c r="C430" i="15"/>
  <c r="D430" i="15" s="1"/>
  <c r="G429" i="15"/>
  <c r="C429" i="15"/>
  <c r="D429" i="15" s="1"/>
  <c r="C428" i="15"/>
  <c r="D428" i="15" s="1"/>
  <c r="C427" i="15"/>
  <c r="D427" i="15" s="1"/>
  <c r="C426" i="15"/>
  <c r="D426" i="15" s="1"/>
  <c r="C425" i="15"/>
  <c r="D425" i="15" s="1"/>
  <c r="C424" i="15"/>
  <c r="D424" i="15" s="1"/>
  <c r="C423" i="15"/>
  <c r="D423" i="15" s="1"/>
  <c r="C422" i="15"/>
  <c r="D422" i="15" s="1"/>
  <c r="C421" i="15"/>
  <c r="D421" i="15" s="1"/>
  <c r="C420" i="15"/>
  <c r="D420" i="15" s="1"/>
  <c r="C419" i="15"/>
  <c r="D419" i="15" s="1"/>
  <c r="C418" i="15"/>
  <c r="D418" i="15" s="1"/>
  <c r="C417" i="15"/>
  <c r="D417" i="15" s="1"/>
  <c r="C416" i="15"/>
  <c r="D416" i="15" s="1"/>
  <c r="C415" i="15"/>
  <c r="D415" i="15" s="1"/>
  <c r="C414" i="15"/>
  <c r="D414" i="15" s="1"/>
  <c r="C413" i="15"/>
  <c r="D413" i="15" s="1"/>
  <c r="C412" i="15"/>
  <c r="D412" i="15" s="1"/>
  <c r="C411" i="15"/>
  <c r="D411" i="15" s="1"/>
  <c r="C410" i="15"/>
  <c r="D410" i="15" s="1"/>
  <c r="C409" i="15"/>
  <c r="D409" i="15" s="1"/>
  <c r="C408" i="15"/>
  <c r="D408" i="15" s="1"/>
  <c r="C407" i="15"/>
  <c r="D407" i="15" s="1"/>
  <c r="C406" i="15"/>
  <c r="D406" i="15" s="1"/>
  <c r="C405" i="15"/>
  <c r="D405" i="15" s="1"/>
  <c r="F404" i="15"/>
  <c r="G404" i="15" s="1"/>
  <c r="C404" i="15"/>
  <c r="D404" i="15" s="1"/>
  <c r="G403" i="15"/>
  <c r="F403" i="15"/>
  <c r="C403" i="15"/>
  <c r="D403" i="15" s="1"/>
  <c r="F402" i="15"/>
  <c r="G402" i="15" s="1"/>
  <c r="C402" i="15"/>
  <c r="D402" i="15" s="1"/>
  <c r="G401" i="15"/>
  <c r="F401" i="15"/>
  <c r="C401" i="15"/>
  <c r="D401" i="15" s="1"/>
  <c r="F400" i="15"/>
  <c r="G400" i="15" s="1"/>
  <c r="C400" i="15"/>
  <c r="D400" i="15" s="1"/>
  <c r="F399" i="15"/>
  <c r="G399" i="15" s="1"/>
  <c r="C399" i="15"/>
  <c r="D399" i="15" s="1"/>
  <c r="F398" i="15"/>
  <c r="G398" i="15" s="1"/>
  <c r="C398" i="15"/>
  <c r="D398" i="15" s="1"/>
  <c r="G397" i="15"/>
  <c r="F397" i="15"/>
  <c r="C397" i="15"/>
  <c r="D397" i="15" s="1"/>
  <c r="F396" i="15"/>
  <c r="G396" i="15" s="1"/>
  <c r="C396" i="15"/>
  <c r="D396" i="15" s="1"/>
  <c r="G395" i="15"/>
  <c r="F395" i="15"/>
  <c r="C395" i="15"/>
  <c r="D395" i="15" s="1"/>
  <c r="F394" i="15"/>
  <c r="G394" i="15" s="1"/>
  <c r="C394" i="15"/>
  <c r="D394" i="15" s="1"/>
  <c r="G393" i="15"/>
  <c r="F393" i="15"/>
  <c r="C393" i="15"/>
  <c r="D393" i="15" s="1"/>
  <c r="F392" i="15"/>
  <c r="G392" i="15" s="1"/>
  <c r="C392" i="15"/>
  <c r="D392" i="15" s="1"/>
  <c r="F391" i="15"/>
  <c r="G391" i="15" s="1"/>
  <c r="C391" i="15"/>
  <c r="D391" i="15" s="1"/>
  <c r="F390" i="15"/>
  <c r="G390" i="15" s="1"/>
  <c r="C390" i="15"/>
  <c r="D390" i="15" s="1"/>
  <c r="G389" i="15"/>
  <c r="F389" i="15"/>
  <c r="C389" i="15"/>
  <c r="D389" i="15" s="1"/>
  <c r="F388" i="15"/>
  <c r="G388" i="15" s="1"/>
  <c r="C388" i="15"/>
  <c r="D388" i="15" s="1"/>
  <c r="G387" i="15"/>
  <c r="F387" i="15"/>
  <c r="C387" i="15"/>
  <c r="D387" i="15" s="1"/>
  <c r="F386" i="15"/>
  <c r="G386" i="15" s="1"/>
  <c r="C386" i="15"/>
  <c r="D386" i="15" s="1"/>
  <c r="G385" i="15"/>
  <c r="F385" i="15"/>
  <c r="C385" i="15"/>
  <c r="D385" i="15" s="1"/>
  <c r="F384" i="15"/>
  <c r="G384" i="15" s="1"/>
  <c r="C384" i="15"/>
  <c r="D384" i="15" s="1"/>
  <c r="F383" i="15"/>
  <c r="G383" i="15" s="1"/>
  <c r="C383" i="15"/>
  <c r="D383" i="15" s="1"/>
  <c r="F382" i="15"/>
  <c r="G382" i="15" s="1"/>
  <c r="C382" i="15"/>
  <c r="D382" i="15" s="1"/>
  <c r="G381" i="15"/>
  <c r="F381" i="15"/>
  <c r="C381" i="15"/>
  <c r="D381" i="15" s="1"/>
  <c r="F380" i="15"/>
  <c r="G380" i="15" s="1"/>
  <c r="C380" i="15"/>
  <c r="D380" i="15" s="1"/>
  <c r="G379" i="15"/>
  <c r="F379" i="15"/>
  <c r="C379" i="15"/>
  <c r="D379" i="15" s="1"/>
  <c r="F378" i="15"/>
  <c r="G378" i="15" s="1"/>
  <c r="C378" i="15"/>
  <c r="D378" i="15" s="1"/>
  <c r="G377" i="15"/>
  <c r="F377" i="15"/>
  <c r="C377" i="15"/>
  <c r="D377" i="15" s="1"/>
  <c r="F376" i="15"/>
  <c r="G376" i="15" s="1"/>
  <c r="C376" i="15"/>
  <c r="D376" i="15" s="1"/>
  <c r="F375" i="15"/>
  <c r="G375" i="15" s="1"/>
  <c r="C375" i="15"/>
  <c r="D375" i="15" s="1"/>
  <c r="F374" i="15"/>
  <c r="G374" i="15" s="1"/>
  <c r="C374" i="15"/>
  <c r="D374" i="15" s="1"/>
  <c r="G373" i="15"/>
  <c r="F373" i="15"/>
  <c r="C373" i="15"/>
  <c r="D373" i="15" s="1"/>
  <c r="G372" i="15"/>
  <c r="F372" i="15"/>
  <c r="C372" i="15"/>
  <c r="D372" i="15" s="1"/>
  <c r="G371" i="15"/>
  <c r="F371" i="15"/>
  <c r="C371" i="15"/>
  <c r="D371" i="15" s="1"/>
  <c r="F370" i="15"/>
  <c r="G370" i="15" s="1"/>
  <c r="C370" i="15"/>
  <c r="D370" i="15" s="1"/>
  <c r="G369" i="15"/>
  <c r="F369" i="15"/>
  <c r="C369" i="15"/>
  <c r="D369" i="15" s="1"/>
  <c r="F368" i="15"/>
  <c r="G368" i="15" s="1"/>
  <c r="C368" i="15"/>
  <c r="D368" i="15" s="1"/>
  <c r="F367" i="15"/>
  <c r="G367" i="15" s="1"/>
  <c r="C367" i="15"/>
  <c r="D367" i="15" s="1"/>
  <c r="F366" i="15"/>
  <c r="G366" i="15" s="1"/>
  <c r="C366" i="15"/>
  <c r="D366" i="15" s="1"/>
  <c r="G365" i="15"/>
  <c r="F365" i="15"/>
  <c r="C365" i="15"/>
  <c r="D365" i="15" s="1"/>
  <c r="G364" i="15"/>
  <c r="F364" i="15"/>
  <c r="C364" i="15"/>
  <c r="D364" i="15" s="1"/>
  <c r="G363" i="15"/>
  <c r="F363" i="15"/>
  <c r="C363" i="15"/>
  <c r="D363" i="15" s="1"/>
  <c r="F362" i="15"/>
  <c r="G362" i="15" s="1"/>
  <c r="C362" i="15"/>
  <c r="D362" i="15" s="1"/>
  <c r="G361" i="15"/>
  <c r="F361" i="15"/>
  <c r="C361" i="15"/>
  <c r="D361" i="15" s="1"/>
  <c r="F360" i="15"/>
  <c r="G360" i="15" s="1"/>
  <c r="C360" i="15"/>
  <c r="D360" i="15" s="1"/>
  <c r="F359" i="15"/>
  <c r="G359" i="15" s="1"/>
  <c r="C359" i="15"/>
  <c r="D359" i="15" s="1"/>
  <c r="F358" i="15"/>
  <c r="G358" i="15" s="1"/>
  <c r="C358" i="15"/>
  <c r="D358" i="15" s="1"/>
  <c r="G357" i="15"/>
  <c r="F357" i="15"/>
  <c r="C357" i="15"/>
  <c r="D357" i="15" s="1"/>
  <c r="G356" i="15"/>
  <c r="F356" i="15"/>
  <c r="C356" i="15"/>
  <c r="D356" i="15" s="1"/>
  <c r="G355" i="15"/>
  <c r="F355" i="15"/>
  <c r="C355" i="15"/>
  <c r="D355" i="15" s="1"/>
  <c r="F354" i="15"/>
  <c r="G354" i="15" s="1"/>
  <c r="C354" i="15"/>
  <c r="D354" i="15" s="1"/>
  <c r="G353" i="15"/>
  <c r="F353" i="15"/>
  <c r="C353" i="15"/>
  <c r="D353" i="15" s="1"/>
  <c r="F352" i="15"/>
  <c r="G352" i="15" s="1"/>
  <c r="C352" i="15"/>
  <c r="D352" i="15" s="1"/>
  <c r="F351" i="15"/>
  <c r="G351" i="15" s="1"/>
  <c r="C351" i="15"/>
  <c r="D351" i="15" s="1"/>
  <c r="G350" i="15"/>
  <c r="F350" i="15"/>
  <c r="D350" i="15"/>
  <c r="C350" i="15"/>
  <c r="F349" i="15"/>
  <c r="G349" i="15" s="1"/>
  <c r="C349" i="15"/>
  <c r="D349" i="15" s="1"/>
  <c r="F348" i="15"/>
  <c r="G348" i="15" s="1"/>
  <c r="C348" i="15"/>
  <c r="D348" i="15" s="1"/>
  <c r="F347" i="15"/>
  <c r="G347" i="15" s="1"/>
  <c r="C347" i="15"/>
  <c r="D347" i="15" s="1"/>
  <c r="G346" i="15"/>
  <c r="F346" i="15"/>
  <c r="D346" i="15"/>
  <c r="C346" i="15"/>
  <c r="G345" i="15"/>
  <c r="F345" i="15"/>
  <c r="C345" i="15"/>
  <c r="D345" i="15" s="1"/>
  <c r="G344" i="15"/>
  <c r="F344" i="15"/>
  <c r="C344" i="15"/>
  <c r="D344" i="15" s="1"/>
  <c r="F343" i="15"/>
  <c r="G343" i="15" s="1"/>
  <c r="C343" i="15"/>
  <c r="D343" i="15" s="1"/>
  <c r="F342" i="15"/>
  <c r="G342" i="15" s="1"/>
  <c r="D342" i="15"/>
  <c r="C342" i="15"/>
  <c r="G341" i="15"/>
  <c r="F341" i="15"/>
  <c r="C341" i="15"/>
  <c r="D341" i="15" s="1"/>
  <c r="F340" i="15"/>
  <c r="G340" i="15" s="1"/>
  <c r="C340" i="15"/>
  <c r="D340" i="15" s="1"/>
  <c r="F339" i="15"/>
  <c r="G339" i="15" s="1"/>
  <c r="C339" i="15"/>
  <c r="D339" i="15" s="1"/>
  <c r="G338" i="15"/>
  <c r="F338" i="15"/>
  <c r="C338" i="15"/>
  <c r="D338" i="15" s="1"/>
  <c r="G337" i="15"/>
  <c r="F337" i="15"/>
  <c r="C337" i="15"/>
  <c r="D337" i="15" s="1"/>
  <c r="F336" i="15"/>
  <c r="G336" i="15" s="1"/>
  <c r="C336" i="15"/>
  <c r="D336" i="15" s="1"/>
  <c r="G335" i="15"/>
  <c r="F335" i="15"/>
  <c r="C335" i="15"/>
  <c r="D335" i="15" s="1"/>
  <c r="G334" i="15"/>
  <c r="F334" i="15"/>
  <c r="D334" i="15"/>
  <c r="C334" i="15"/>
  <c r="F333" i="15"/>
  <c r="G333" i="15" s="1"/>
  <c r="C333" i="15"/>
  <c r="D333" i="15" s="1"/>
  <c r="F332" i="15"/>
  <c r="G332" i="15" s="1"/>
  <c r="C332" i="15"/>
  <c r="D332" i="15" s="1"/>
  <c r="F331" i="15"/>
  <c r="G331" i="15" s="1"/>
  <c r="C331" i="15"/>
  <c r="D331" i="15" s="1"/>
  <c r="G330" i="15"/>
  <c r="F330" i="15"/>
  <c r="D330" i="15"/>
  <c r="C330" i="15"/>
  <c r="G329" i="15"/>
  <c r="F329" i="15"/>
  <c r="C329" i="15"/>
  <c r="D329" i="15" s="1"/>
  <c r="F328" i="15"/>
  <c r="G328" i="15" s="1"/>
  <c r="C328" i="15"/>
  <c r="D328" i="15" s="1"/>
  <c r="F327" i="15"/>
  <c r="G327" i="15" s="1"/>
  <c r="C327" i="15"/>
  <c r="D327" i="15" s="1"/>
  <c r="F326" i="15"/>
  <c r="G326" i="15" s="1"/>
  <c r="D326" i="15"/>
  <c r="C326" i="15"/>
  <c r="G325" i="15"/>
  <c r="F325" i="15"/>
  <c r="C325" i="15"/>
  <c r="D325" i="15" s="1"/>
  <c r="F324" i="15"/>
  <c r="G324" i="15" s="1"/>
  <c r="D324" i="15"/>
  <c r="C324" i="15"/>
  <c r="F323" i="15"/>
  <c r="G323" i="15" s="1"/>
  <c r="C323" i="15"/>
  <c r="D323" i="15" s="1"/>
  <c r="G322" i="15"/>
  <c r="F322" i="15"/>
  <c r="C322" i="15"/>
  <c r="D322" i="15" s="1"/>
  <c r="G321" i="15"/>
  <c r="F321" i="15"/>
  <c r="C321" i="15"/>
  <c r="D321" i="15" s="1"/>
  <c r="F320" i="15"/>
  <c r="G320" i="15" s="1"/>
  <c r="C320" i="15"/>
  <c r="D320" i="15" s="1"/>
  <c r="F319" i="15"/>
  <c r="G319" i="15" s="1"/>
  <c r="K9" i="15" s="1"/>
  <c r="C319" i="15"/>
  <c r="D319" i="15" s="1"/>
  <c r="G318" i="15"/>
  <c r="F318" i="15"/>
  <c r="D318" i="15"/>
  <c r="C318" i="15"/>
  <c r="F317" i="15"/>
  <c r="G317" i="15" s="1"/>
  <c r="C317" i="15"/>
  <c r="D317" i="15" s="1"/>
  <c r="F316" i="15"/>
  <c r="G316" i="15" s="1"/>
  <c r="C316" i="15"/>
  <c r="D316" i="15" s="1"/>
  <c r="F315" i="15"/>
  <c r="G315" i="15" s="1"/>
  <c r="C315" i="15"/>
  <c r="D315" i="15" s="1"/>
  <c r="G314" i="15"/>
  <c r="F314" i="15"/>
  <c r="D314" i="15"/>
  <c r="C314" i="15"/>
  <c r="G313" i="15"/>
  <c r="F313" i="15"/>
  <c r="C313" i="15"/>
  <c r="D313" i="15" s="1"/>
  <c r="G312" i="15"/>
  <c r="F312" i="15"/>
  <c r="C312" i="15"/>
  <c r="D312" i="15" s="1"/>
  <c r="F311" i="15"/>
  <c r="G311" i="15" s="1"/>
  <c r="C311" i="15"/>
  <c r="D311" i="15" s="1"/>
  <c r="F310" i="15"/>
  <c r="G310" i="15" s="1"/>
  <c r="D310" i="15"/>
  <c r="C310" i="15"/>
  <c r="G309" i="15"/>
  <c r="F309" i="15"/>
  <c r="C309" i="15"/>
  <c r="D309" i="15" s="1"/>
  <c r="F308" i="15"/>
  <c r="G308" i="15" s="1"/>
  <c r="C308" i="15"/>
  <c r="D308" i="15" s="1"/>
  <c r="F307" i="15"/>
  <c r="G307" i="15" s="1"/>
  <c r="C307" i="15"/>
  <c r="D307" i="15" s="1"/>
  <c r="G306" i="15"/>
  <c r="F306" i="15"/>
  <c r="C306" i="15"/>
  <c r="D306" i="15" s="1"/>
  <c r="G305" i="15"/>
  <c r="F305" i="15"/>
  <c r="C305" i="15"/>
  <c r="D305" i="15" s="1"/>
  <c r="F304" i="15"/>
  <c r="G304" i="15" s="1"/>
  <c r="C304" i="15"/>
  <c r="D304" i="15" s="1"/>
  <c r="G303" i="15"/>
  <c r="F303" i="15"/>
  <c r="C303" i="15"/>
  <c r="D303" i="15" s="1"/>
  <c r="G302" i="15"/>
  <c r="F302" i="15"/>
  <c r="D302" i="15"/>
  <c r="C302" i="15"/>
  <c r="F301" i="15"/>
  <c r="G301" i="15" s="1"/>
  <c r="C301" i="15"/>
  <c r="D301" i="15" s="1"/>
  <c r="F300" i="15"/>
  <c r="G300" i="15" s="1"/>
  <c r="C300" i="15"/>
  <c r="D300" i="15" s="1"/>
  <c r="F299" i="15"/>
  <c r="G299" i="15" s="1"/>
  <c r="C299" i="15"/>
  <c r="D299" i="15" s="1"/>
  <c r="G298" i="15"/>
  <c r="F298" i="15"/>
  <c r="D298" i="15"/>
  <c r="C298" i="15"/>
  <c r="G297" i="15"/>
  <c r="F297" i="15"/>
  <c r="C297" i="15"/>
  <c r="D297" i="15" s="1"/>
  <c r="F296" i="15"/>
  <c r="G296" i="15" s="1"/>
  <c r="C296" i="15"/>
  <c r="D296" i="15" s="1"/>
  <c r="F295" i="15"/>
  <c r="G295" i="15" s="1"/>
  <c r="C295" i="15"/>
  <c r="D295" i="15" s="1"/>
  <c r="F294" i="15"/>
  <c r="G294" i="15" s="1"/>
  <c r="D294" i="15"/>
  <c r="C294" i="15"/>
  <c r="G293" i="15"/>
  <c r="F293" i="15"/>
  <c r="C293" i="15"/>
  <c r="D293" i="15" s="1"/>
  <c r="F292" i="15"/>
  <c r="G292" i="15" s="1"/>
  <c r="D292" i="15"/>
  <c r="C292" i="15"/>
  <c r="F291" i="15"/>
  <c r="G291" i="15" s="1"/>
  <c r="C291" i="15"/>
  <c r="D291" i="15" s="1"/>
  <c r="G290" i="15"/>
  <c r="F290" i="15"/>
  <c r="C290" i="15"/>
  <c r="D290" i="15" s="1"/>
  <c r="G289" i="15"/>
  <c r="F289" i="15"/>
  <c r="C289" i="15"/>
  <c r="D289" i="15" s="1"/>
  <c r="F288" i="15"/>
  <c r="G288" i="15" s="1"/>
  <c r="C288" i="15"/>
  <c r="D288" i="15" s="1"/>
  <c r="F287" i="15"/>
  <c r="G287" i="15" s="1"/>
  <c r="C287" i="15"/>
  <c r="D287" i="15" s="1"/>
  <c r="G286" i="15"/>
  <c r="F286" i="15"/>
  <c r="D286" i="15"/>
  <c r="C286" i="15"/>
  <c r="F285" i="15"/>
  <c r="G285" i="15" s="1"/>
  <c r="C285" i="15"/>
  <c r="D285" i="15" s="1"/>
  <c r="F284" i="15"/>
  <c r="G284" i="15" s="1"/>
  <c r="C284" i="15"/>
  <c r="D284" i="15" s="1"/>
  <c r="F283" i="15"/>
  <c r="G283" i="15" s="1"/>
  <c r="C283" i="15"/>
  <c r="D283" i="15" s="1"/>
  <c r="G282" i="15"/>
  <c r="F282" i="15"/>
  <c r="D282" i="15"/>
  <c r="C282" i="15"/>
  <c r="G281" i="15"/>
  <c r="F281" i="15"/>
  <c r="C281" i="15"/>
  <c r="D281" i="15" s="1"/>
  <c r="G280" i="15"/>
  <c r="F280" i="15"/>
  <c r="D280" i="15"/>
  <c r="C280" i="15"/>
  <c r="G279" i="15"/>
  <c r="F279" i="15"/>
  <c r="C279" i="15"/>
  <c r="D279" i="15" s="1"/>
  <c r="G278" i="15"/>
  <c r="F278" i="15"/>
  <c r="D278" i="15"/>
  <c r="C278" i="15"/>
  <c r="G277" i="15"/>
  <c r="F277" i="15"/>
  <c r="C277" i="15"/>
  <c r="D277" i="15" s="1"/>
  <c r="G276" i="15"/>
  <c r="F276" i="15"/>
  <c r="D276" i="15"/>
  <c r="C276" i="15"/>
  <c r="G275" i="15"/>
  <c r="F275" i="15"/>
  <c r="C275" i="15"/>
  <c r="D275" i="15" s="1"/>
  <c r="G274" i="15"/>
  <c r="F274" i="15"/>
  <c r="D274" i="15"/>
  <c r="C274" i="15"/>
  <c r="G273" i="15"/>
  <c r="F273" i="15"/>
  <c r="C273" i="15"/>
  <c r="D273" i="15" s="1"/>
  <c r="G272" i="15"/>
  <c r="F272" i="15"/>
  <c r="D272" i="15"/>
  <c r="C272" i="15"/>
  <c r="G271" i="15"/>
  <c r="F271" i="15"/>
  <c r="C271" i="15"/>
  <c r="D271" i="15" s="1"/>
  <c r="G270" i="15"/>
  <c r="F270" i="15"/>
  <c r="D270" i="15"/>
  <c r="C270" i="15"/>
  <c r="G269" i="15"/>
  <c r="F269" i="15"/>
  <c r="C269" i="15"/>
  <c r="D269" i="15" s="1"/>
  <c r="G268" i="15"/>
  <c r="F268" i="15"/>
  <c r="D268" i="15"/>
  <c r="C268" i="15"/>
  <c r="G267" i="15"/>
  <c r="F267" i="15"/>
  <c r="C267" i="15"/>
  <c r="D267" i="15" s="1"/>
  <c r="G266" i="15"/>
  <c r="F266" i="15"/>
  <c r="D266" i="15"/>
  <c r="C266" i="15"/>
  <c r="G265" i="15"/>
  <c r="F265" i="15"/>
  <c r="C265" i="15"/>
  <c r="D265" i="15" s="1"/>
  <c r="G264" i="15"/>
  <c r="F264" i="15"/>
  <c r="D264" i="15"/>
  <c r="C264" i="15"/>
  <c r="G263" i="15"/>
  <c r="F263" i="15"/>
  <c r="C263" i="15"/>
  <c r="D263" i="15" s="1"/>
  <c r="G262" i="15"/>
  <c r="F262" i="15"/>
  <c r="D262" i="15"/>
  <c r="C262" i="15"/>
  <c r="G261" i="15"/>
  <c r="F261" i="15"/>
  <c r="C261" i="15"/>
  <c r="D261" i="15" s="1"/>
  <c r="G260" i="15"/>
  <c r="F260" i="15"/>
  <c r="D260" i="15"/>
  <c r="C260" i="15"/>
  <c r="G259" i="15"/>
  <c r="F259" i="15"/>
  <c r="C259" i="15"/>
  <c r="D259" i="15" s="1"/>
  <c r="G258" i="15"/>
  <c r="F258" i="15"/>
  <c r="D258" i="15"/>
  <c r="C258" i="15"/>
  <c r="G257" i="15"/>
  <c r="F257" i="15"/>
  <c r="C257" i="15"/>
  <c r="D257" i="15" s="1"/>
  <c r="G256" i="15"/>
  <c r="F256" i="15"/>
  <c r="D256" i="15"/>
  <c r="C256" i="15"/>
  <c r="G255" i="15"/>
  <c r="F255" i="15"/>
  <c r="C255" i="15"/>
  <c r="D255" i="15" s="1"/>
  <c r="G254" i="15"/>
  <c r="F254" i="15"/>
  <c r="D254" i="15"/>
  <c r="C254" i="15"/>
  <c r="G253" i="15"/>
  <c r="F253" i="15"/>
  <c r="C253" i="15"/>
  <c r="D253" i="15" s="1"/>
  <c r="G252" i="15"/>
  <c r="F252" i="15"/>
  <c r="D252" i="15"/>
  <c r="C252" i="15"/>
  <c r="G251" i="15"/>
  <c r="F251" i="15"/>
  <c r="C251" i="15"/>
  <c r="D251" i="15" s="1"/>
  <c r="G250" i="15"/>
  <c r="F250" i="15"/>
  <c r="D250" i="15"/>
  <c r="C250" i="15"/>
  <c r="G249" i="15"/>
  <c r="F249" i="15"/>
  <c r="C249" i="15"/>
  <c r="D249" i="15" s="1"/>
  <c r="G248" i="15"/>
  <c r="F248" i="15"/>
  <c r="D248" i="15"/>
  <c r="C248" i="15"/>
  <c r="G247" i="15"/>
  <c r="F247" i="15"/>
  <c r="C247" i="15"/>
  <c r="D247" i="15" s="1"/>
  <c r="G246" i="15"/>
  <c r="F246" i="15"/>
  <c r="D246" i="15"/>
  <c r="C246" i="15"/>
  <c r="G245" i="15"/>
  <c r="F245" i="15"/>
  <c r="C245" i="15"/>
  <c r="D245" i="15" s="1"/>
  <c r="G244" i="15"/>
  <c r="F244" i="15"/>
  <c r="D244" i="15"/>
  <c r="C244" i="15"/>
  <c r="G243" i="15"/>
  <c r="F243" i="15"/>
  <c r="C243" i="15"/>
  <c r="D243" i="15" s="1"/>
  <c r="G242" i="15"/>
  <c r="F242" i="15"/>
  <c r="D242" i="15"/>
  <c r="C242" i="15"/>
  <c r="G241" i="15"/>
  <c r="F241" i="15"/>
  <c r="C241" i="15"/>
  <c r="D241" i="15" s="1"/>
  <c r="G240" i="15"/>
  <c r="F240" i="15"/>
  <c r="D240" i="15"/>
  <c r="C240" i="15"/>
  <c r="G239" i="15"/>
  <c r="F239" i="15"/>
  <c r="C239" i="15"/>
  <c r="D239" i="15" s="1"/>
  <c r="G238" i="15"/>
  <c r="F238" i="15"/>
  <c r="D238" i="15"/>
  <c r="C238" i="15"/>
  <c r="G237" i="15"/>
  <c r="F237" i="15"/>
  <c r="C237" i="15"/>
  <c r="D237" i="15" s="1"/>
  <c r="G236" i="15"/>
  <c r="F236" i="15"/>
  <c r="D236" i="15"/>
  <c r="C236" i="15"/>
  <c r="G235" i="15"/>
  <c r="F235" i="15"/>
  <c r="C235" i="15"/>
  <c r="D235" i="15" s="1"/>
  <c r="G234" i="15"/>
  <c r="F234" i="15"/>
  <c r="D234" i="15"/>
  <c r="C234" i="15"/>
  <c r="G233" i="15"/>
  <c r="F233" i="15"/>
  <c r="C233" i="15"/>
  <c r="D233" i="15" s="1"/>
  <c r="G232" i="15"/>
  <c r="F232" i="15"/>
  <c r="D232" i="15"/>
  <c r="C232" i="15"/>
  <c r="G231" i="15"/>
  <c r="F231" i="15"/>
  <c r="C231" i="15"/>
  <c r="D231" i="15" s="1"/>
  <c r="G230" i="15"/>
  <c r="F230" i="15"/>
  <c r="D230" i="15"/>
  <c r="C230" i="15"/>
  <c r="G229" i="15"/>
  <c r="F229" i="15"/>
  <c r="C229" i="15"/>
  <c r="D229" i="15" s="1"/>
  <c r="G228" i="15"/>
  <c r="F228" i="15"/>
  <c r="D228" i="15"/>
  <c r="C228" i="15"/>
  <c r="G227" i="15"/>
  <c r="F227" i="15"/>
  <c r="C227" i="15"/>
  <c r="D227" i="15" s="1"/>
  <c r="G226" i="15"/>
  <c r="F226" i="15"/>
  <c r="D226" i="15"/>
  <c r="C226" i="15"/>
  <c r="G225" i="15"/>
  <c r="F225" i="15"/>
  <c r="C225" i="15"/>
  <c r="D225" i="15" s="1"/>
  <c r="G224" i="15"/>
  <c r="F224" i="15"/>
  <c r="D224" i="15"/>
  <c r="C224" i="15"/>
  <c r="G223" i="15"/>
  <c r="F223" i="15"/>
  <c r="C223" i="15"/>
  <c r="D223" i="15" s="1"/>
  <c r="G222" i="15"/>
  <c r="F222" i="15"/>
  <c r="D222" i="15"/>
  <c r="C222" i="15"/>
  <c r="G221" i="15"/>
  <c r="F221" i="15"/>
  <c r="C221" i="15"/>
  <c r="D221" i="15" s="1"/>
  <c r="G220" i="15"/>
  <c r="F220" i="15"/>
  <c r="D220" i="15"/>
  <c r="C220" i="15"/>
  <c r="G219" i="15"/>
  <c r="F219" i="15"/>
  <c r="C219" i="15"/>
  <c r="D219" i="15" s="1"/>
  <c r="G218" i="15"/>
  <c r="F218" i="15"/>
  <c r="D218" i="15"/>
  <c r="C218" i="15"/>
  <c r="G217" i="15"/>
  <c r="F217" i="15"/>
  <c r="C217" i="15"/>
  <c r="D217" i="15" s="1"/>
  <c r="G216" i="15"/>
  <c r="F216" i="15"/>
  <c r="D216" i="15"/>
  <c r="C216" i="15"/>
  <c r="G215" i="15"/>
  <c r="F215" i="15"/>
  <c r="C215" i="15"/>
  <c r="D215" i="15" s="1"/>
  <c r="G214" i="15"/>
  <c r="F214" i="15"/>
  <c r="D214" i="15"/>
  <c r="C214" i="15"/>
  <c r="G213" i="15"/>
  <c r="F213" i="15"/>
  <c r="C213" i="15"/>
  <c r="D213" i="15" s="1"/>
  <c r="G212" i="15"/>
  <c r="F212" i="15"/>
  <c r="D212" i="15"/>
  <c r="C212" i="15"/>
  <c r="G211" i="15"/>
  <c r="F211" i="15"/>
  <c r="C211" i="15"/>
  <c r="D211" i="15" s="1"/>
  <c r="G210" i="15"/>
  <c r="F210" i="15"/>
  <c r="D210" i="15"/>
  <c r="C210" i="15"/>
  <c r="G209" i="15"/>
  <c r="F209" i="15"/>
  <c r="C209" i="15"/>
  <c r="D209" i="15" s="1"/>
  <c r="G208" i="15"/>
  <c r="F208" i="15"/>
  <c r="D208" i="15"/>
  <c r="C208" i="15"/>
  <c r="G207" i="15"/>
  <c r="F207" i="15"/>
  <c r="C207" i="15"/>
  <c r="D207" i="15" s="1"/>
  <c r="G206" i="15"/>
  <c r="F206" i="15"/>
  <c r="D206" i="15"/>
  <c r="C206" i="15"/>
  <c r="G205" i="15"/>
  <c r="F205" i="15"/>
  <c r="C205" i="15"/>
  <c r="D205" i="15" s="1"/>
  <c r="G204" i="15"/>
  <c r="F204" i="15"/>
  <c r="D204" i="15"/>
  <c r="C204" i="15"/>
  <c r="G203" i="15"/>
  <c r="F203" i="15"/>
  <c r="C203" i="15"/>
  <c r="D203" i="15" s="1"/>
  <c r="G202" i="15"/>
  <c r="F202" i="15"/>
  <c r="D202" i="15"/>
  <c r="C202" i="15"/>
  <c r="G201" i="15"/>
  <c r="F201" i="15"/>
  <c r="D201" i="15"/>
  <c r="C201" i="15"/>
  <c r="G200" i="15"/>
  <c r="F200" i="15"/>
  <c r="D200" i="15"/>
  <c r="C200" i="15"/>
  <c r="G199" i="15"/>
  <c r="F199" i="15"/>
  <c r="D199" i="15"/>
  <c r="C199" i="15"/>
  <c r="G198" i="15"/>
  <c r="F198" i="15"/>
  <c r="D198" i="15"/>
  <c r="C198" i="15"/>
  <c r="G197" i="15"/>
  <c r="F197" i="15"/>
  <c r="D197" i="15"/>
  <c r="C197" i="15"/>
  <c r="G196" i="15"/>
  <c r="F196" i="15"/>
  <c r="D196" i="15"/>
  <c r="C196" i="15"/>
  <c r="G195" i="15"/>
  <c r="F195" i="15"/>
  <c r="D195" i="15"/>
  <c r="C195" i="15"/>
  <c r="G194" i="15"/>
  <c r="F194" i="15"/>
  <c r="D194" i="15"/>
  <c r="C194" i="15"/>
  <c r="G193" i="15"/>
  <c r="F193" i="15"/>
  <c r="D193" i="15"/>
  <c r="C193" i="15"/>
  <c r="G192" i="15"/>
  <c r="F192" i="15"/>
  <c r="D192" i="15"/>
  <c r="C192" i="15"/>
  <c r="G191" i="15"/>
  <c r="F191" i="15"/>
  <c r="D191" i="15"/>
  <c r="C191" i="15"/>
  <c r="G190" i="15"/>
  <c r="F190" i="15"/>
  <c r="D190" i="15"/>
  <c r="C190" i="15"/>
  <c r="G189" i="15"/>
  <c r="F189" i="15"/>
  <c r="D189" i="15"/>
  <c r="C189" i="15"/>
  <c r="G188" i="15"/>
  <c r="F188" i="15"/>
  <c r="D188" i="15"/>
  <c r="C188" i="15"/>
  <c r="G187" i="15"/>
  <c r="F187" i="15"/>
  <c r="D187" i="15"/>
  <c r="C187" i="15"/>
  <c r="G186" i="15"/>
  <c r="F186" i="15"/>
  <c r="D186" i="15"/>
  <c r="C186" i="15"/>
  <c r="G185" i="15"/>
  <c r="F185" i="15"/>
  <c r="D185" i="15"/>
  <c r="C185" i="15"/>
  <c r="G184" i="15"/>
  <c r="F184" i="15"/>
  <c r="D184" i="15"/>
  <c r="C184" i="15"/>
  <c r="G183" i="15"/>
  <c r="F183" i="15"/>
  <c r="D183" i="15"/>
  <c r="C183" i="15"/>
  <c r="G182" i="15"/>
  <c r="F182" i="15"/>
  <c r="D182" i="15"/>
  <c r="C182" i="15"/>
  <c r="G181" i="15"/>
  <c r="F181" i="15"/>
  <c r="D181" i="15"/>
  <c r="C181" i="15"/>
  <c r="G180" i="15"/>
  <c r="F180" i="15"/>
  <c r="D180" i="15"/>
  <c r="C180" i="15"/>
  <c r="G179" i="15"/>
  <c r="F179" i="15"/>
  <c r="D179" i="15"/>
  <c r="C179" i="15"/>
  <c r="G178" i="15"/>
  <c r="F178" i="15"/>
  <c r="D178" i="15"/>
  <c r="C178" i="15"/>
  <c r="G177" i="15"/>
  <c r="F177" i="15"/>
  <c r="D177" i="15"/>
  <c r="C177" i="15"/>
  <c r="G176" i="15"/>
  <c r="F176" i="15"/>
  <c r="D176" i="15"/>
  <c r="C176" i="15"/>
  <c r="G175" i="15"/>
  <c r="F175" i="15"/>
  <c r="D175" i="15"/>
  <c r="C175" i="15"/>
  <c r="G174" i="15"/>
  <c r="F174" i="15"/>
  <c r="D174" i="15"/>
  <c r="C174" i="15"/>
  <c r="G173" i="15"/>
  <c r="F173" i="15"/>
  <c r="D173" i="15"/>
  <c r="C173" i="15"/>
  <c r="G172" i="15"/>
  <c r="F172" i="15"/>
  <c r="D172" i="15"/>
  <c r="C172" i="15"/>
  <c r="G171" i="15"/>
  <c r="F171" i="15"/>
  <c r="D171" i="15"/>
  <c r="C171" i="15"/>
  <c r="G170" i="15"/>
  <c r="F170" i="15"/>
  <c r="D170" i="15"/>
  <c r="C170" i="15"/>
  <c r="G169" i="15"/>
  <c r="F169" i="15"/>
  <c r="D169" i="15"/>
  <c r="C169" i="15"/>
  <c r="G168" i="15"/>
  <c r="F168" i="15"/>
  <c r="D168" i="15"/>
  <c r="C168" i="15"/>
  <c r="G167" i="15"/>
  <c r="F167" i="15"/>
  <c r="D167" i="15"/>
  <c r="C167" i="15"/>
  <c r="G166" i="15"/>
  <c r="F166" i="15"/>
  <c r="D166" i="15"/>
  <c r="C166" i="15"/>
  <c r="G165" i="15"/>
  <c r="F165" i="15"/>
  <c r="D165" i="15"/>
  <c r="C165" i="15"/>
  <c r="G164" i="15"/>
  <c r="F164" i="15"/>
  <c r="D164" i="15"/>
  <c r="C164" i="15"/>
  <c r="G163" i="15"/>
  <c r="F163" i="15"/>
  <c r="D163" i="15"/>
  <c r="C163" i="15"/>
  <c r="G162" i="15"/>
  <c r="F162" i="15"/>
  <c r="D162" i="15"/>
  <c r="C162" i="15"/>
  <c r="G161" i="15"/>
  <c r="F161" i="15"/>
  <c r="D161" i="15"/>
  <c r="C161" i="15"/>
  <c r="G160" i="15"/>
  <c r="F160" i="15"/>
  <c r="D160" i="15"/>
  <c r="C160" i="15"/>
  <c r="G159" i="15"/>
  <c r="F159" i="15"/>
  <c r="D159" i="15"/>
  <c r="C159" i="15"/>
  <c r="G158" i="15"/>
  <c r="F158" i="15"/>
  <c r="D158" i="15"/>
  <c r="C158" i="15"/>
  <c r="G157" i="15"/>
  <c r="F157" i="15"/>
  <c r="D157" i="15"/>
  <c r="C157" i="15"/>
  <c r="G156" i="15"/>
  <c r="F156" i="15"/>
  <c r="D156" i="15"/>
  <c r="C156" i="15"/>
  <c r="G155" i="15"/>
  <c r="F155" i="15"/>
  <c r="D155" i="15"/>
  <c r="C155" i="15"/>
  <c r="G154" i="15"/>
  <c r="F154" i="15"/>
  <c r="D154" i="15"/>
  <c r="C154" i="15"/>
  <c r="G153" i="15"/>
  <c r="F153" i="15"/>
  <c r="D153" i="15"/>
  <c r="C153" i="15"/>
  <c r="G152" i="15"/>
  <c r="F152" i="15"/>
  <c r="D152" i="15"/>
  <c r="C152" i="15"/>
  <c r="G151" i="15"/>
  <c r="F151" i="15"/>
  <c r="D151" i="15"/>
  <c r="C151" i="15"/>
  <c r="G150" i="15"/>
  <c r="F150" i="15"/>
  <c r="D150" i="15"/>
  <c r="C150" i="15"/>
  <c r="G149" i="15"/>
  <c r="F149" i="15"/>
  <c r="D149" i="15"/>
  <c r="C149" i="15"/>
  <c r="G148" i="15"/>
  <c r="F148" i="15"/>
  <c r="D148" i="15"/>
  <c r="C148" i="15"/>
  <c r="G147" i="15"/>
  <c r="F147" i="15"/>
  <c r="D147" i="15"/>
  <c r="C147" i="15"/>
  <c r="G146" i="15"/>
  <c r="F146" i="15"/>
  <c r="D146" i="15"/>
  <c r="C146" i="15"/>
  <c r="G145" i="15"/>
  <c r="F145" i="15"/>
  <c r="D145" i="15"/>
  <c r="C145" i="15"/>
  <c r="G144" i="15"/>
  <c r="F144" i="15"/>
  <c r="D144" i="15"/>
  <c r="C144" i="15"/>
  <c r="G143" i="15"/>
  <c r="F143" i="15"/>
  <c r="D143" i="15"/>
  <c r="C143" i="15"/>
  <c r="G142" i="15"/>
  <c r="F142" i="15"/>
  <c r="D142" i="15"/>
  <c r="C142" i="15"/>
  <c r="G141" i="15"/>
  <c r="F141" i="15"/>
  <c r="D141" i="15"/>
  <c r="C141" i="15"/>
  <c r="G140" i="15"/>
  <c r="F140" i="15"/>
  <c r="D140" i="15"/>
  <c r="C140" i="15"/>
  <c r="G139" i="15"/>
  <c r="F139" i="15"/>
  <c r="D139" i="15"/>
  <c r="C139" i="15"/>
  <c r="G138" i="15"/>
  <c r="F138" i="15"/>
  <c r="D138" i="15"/>
  <c r="C138" i="15"/>
  <c r="G137" i="15"/>
  <c r="F137" i="15"/>
  <c r="D137" i="15"/>
  <c r="C137" i="15"/>
  <c r="G136" i="15"/>
  <c r="F136" i="15"/>
  <c r="D136" i="15"/>
  <c r="C136" i="15"/>
  <c r="G135" i="15"/>
  <c r="F135" i="15"/>
  <c r="D135" i="15"/>
  <c r="C135" i="15"/>
  <c r="G134" i="15"/>
  <c r="F134" i="15"/>
  <c r="D134" i="15"/>
  <c r="C134" i="15"/>
  <c r="G133" i="15"/>
  <c r="F133" i="15"/>
  <c r="D133" i="15"/>
  <c r="C133" i="15"/>
  <c r="G132" i="15"/>
  <c r="F132" i="15"/>
  <c r="D132" i="15"/>
  <c r="C132" i="15"/>
  <c r="G131" i="15"/>
  <c r="F131" i="15"/>
  <c r="D131" i="15"/>
  <c r="C131" i="15"/>
  <c r="G130" i="15"/>
  <c r="F130" i="15"/>
  <c r="D130" i="15"/>
  <c r="C130" i="15"/>
  <c r="G129" i="15"/>
  <c r="F129" i="15"/>
  <c r="D129" i="15"/>
  <c r="C129" i="15"/>
  <c r="G128" i="15"/>
  <c r="F128" i="15"/>
  <c r="D128" i="15"/>
  <c r="C128" i="15"/>
  <c r="G127" i="15"/>
  <c r="F127" i="15"/>
  <c r="D127" i="15"/>
  <c r="C127" i="15"/>
  <c r="G126" i="15"/>
  <c r="F126" i="15"/>
  <c r="D126" i="15"/>
  <c r="C126" i="15"/>
  <c r="G125" i="15"/>
  <c r="F125" i="15"/>
  <c r="D125" i="15"/>
  <c r="C125" i="15"/>
  <c r="G124" i="15"/>
  <c r="F124" i="15"/>
  <c r="D124" i="15"/>
  <c r="C124" i="15"/>
  <c r="G123" i="15"/>
  <c r="F123" i="15"/>
  <c r="D123" i="15"/>
  <c r="C123" i="15"/>
  <c r="G122" i="15"/>
  <c r="F122" i="15"/>
  <c r="D122" i="15"/>
  <c r="C122" i="15"/>
  <c r="G121" i="15"/>
  <c r="F121" i="15"/>
  <c r="D121" i="15"/>
  <c r="C121" i="15"/>
  <c r="G120" i="15"/>
  <c r="F120" i="15"/>
  <c r="D120" i="15"/>
  <c r="C120" i="15"/>
  <c r="G119" i="15"/>
  <c r="F119" i="15"/>
  <c r="D119" i="15"/>
  <c r="C119" i="15"/>
  <c r="G118" i="15"/>
  <c r="F118" i="15"/>
  <c r="D118" i="15"/>
  <c r="C118" i="15"/>
  <c r="G117" i="15"/>
  <c r="F117" i="15"/>
  <c r="D117" i="15"/>
  <c r="C117" i="15"/>
  <c r="G116" i="15"/>
  <c r="F116" i="15"/>
  <c r="D116" i="15"/>
  <c r="C116" i="15"/>
  <c r="G115" i="15"/>
  <c r="F115" i="15"/>
  <c r="D115" i="15"/>
  <c r="C115" i="15"/>
  <c r="G114" i="15"/>
  <c r="F114" i="15"/>
  <c r="D114" i="15"/>
  <c r="C114" i="15"/>
  <c r="G113" i="15"/>
  <c r="F113" i="15"/>
  <c r="D113" i="15"/>
  <c r="C113" i="15"/>
  <c r="G112" i="15"/>
  <c r="F112" i="15"/>
  <c r="D112" i="15"/>
  <c r="C112" i="15"/>
  <c r="G111" i="15"/>
  <c r="F111" i="15"/>
  <c r="D111" i="15"/>
  <c r="C111" i="15"/>
  <c r="G110" i="15"/>
  <c r="F110" i="15"/>
  <c r="D110" i="15"/>
  <c r="C110" i="15"/>
  <c r="G109" i="15"/>
  <c r="F109" i="15"/>
  <c r="D109" i="15"/>
  <c r="C109" i="15"/>
  <c r="G108" i="15"/>
  <c r="F108" i="15"/>
  <c r="D108" i="15"/>
  <c r="C108" i="15"/>
  <c r="G107" i="15"/>
  <c r="F107" i="15"/>
  <c r="D107" i="15"/>
  <c r="C107" i="15"/>
  <c r="G106" i="15"/>
  <c r="F106" i="15"/>
  <c r="D106" i="15"/>
  <c r="C106" i="15"/>
  <c r="G105" i="15"/>
  <c r="K7" i="15" s="1"/>
  <c r="F105" i="15"/>
  <c r="D105" i="15"/>
  <c r="C105" i="15"/>
  <c r="G104" i="15"/>
  <c r="F104" i="15"/>
  <c r="D104" i="15"/>
  <c r="C104" i="15"/>
  <c r="G103" i="15"/>
  <c r="F103" i="15"/>
  <c r="D103" i="15"/>
  <c r="C103" i="15"/>
  <c r="G102" i="15"/>
  <c r="F102" i="15"/>
  <c r="D102" i="15"/>
  <c r="C102" i="15"/>
  <c r="G101" i="15"/>
  <c r="F101" i="15"/>
  <c r="D101" i="15"/>
  <c r="C101" i="15"/>
  <c r="G100" i="15"/>
  <c r="F100" i="15"/>
  <c r="D100" i="15"/>
  <c r="C100" i="15"/>
  <c r="G99" i="15"/>
  <c r="F99" i="15"/>
  <c r="D99" i="15"/>
  <c r="C99" i="15"/>
  <c r="G98" i="15"/>
  <c r="F98" i="15"/>
  <c r="D98" i="15"/>
  <c r="C98" i="15"/>
  <c r="G97" i="15"/>
  <c r="F97" i="15"/>
  <c r="D97" i="15"/>
  <c r="C97" i="15"/>
  <c r="G96" i="15"/>
  <c r="F96" i="15"/>
  <c r="D96" i="15"/>
  <c r="C96" i="15"/>
  <c r="G95" i="15"/>
  <c r="F95" i="15"/>
  <c r="D95" i="15"/>
  <c r="C95" i="15"/>
  <c r="G94" i="15"/>
  <c r="F94" i="15"/>
  <c r="D94" i="15"/>
  <c r="C94" i="15"/>
  <c r="G93" i="15"/>
  <c r="F93" i="15"/>
  <c r="D93" i="15"/>
  <c r="C93" i="15"/>
  <c r="G92" i="15"/>
  <c r="F92" i="15"/>
  <c r="D92" i="15"/>
  <c r="C92" i="15"/>
  <c r="G91" i="15"/>
  <c r="F91" i="15"/>
  <c r="D91" i="15"/>
  <c r="C91" i="15"/>
  <c r="G90" i="15"/>
  <c r="F90" i="15"/>
  <c r="D90" i="15"/>
  <c r="C90" i="15"/>
  <c r="G89" i="15"/>
  <c r="F89" i="15"/>
  <c r="D89" i="15"/>
  <c r="C89" i="15"/>
  <c r="G88" i="15"/>
  <c r="F88" i="15"/>
  <c r="D88" i="15"/>
  <c r="C88" i="15"/>
  <c r="G87" i="15"/>
  <c r="F87" i="15"/>
  <c r="D87" i="15"/>
  <c r="C87" i="15"/>
  <c r="G86" i="15"/>
  <c r="F86" i="15"/>
  <c r="D86" i="15"/>
  <c r="C86" i="15"/>
  <c r="G85" i="15"/>
  <c r="F85" i="15"/>
  <c r="D85" i="15"/>
  <c r="C85" i="15"/>
  <c r="G84" i="15"/>
  <c r="F84" i="15"/>
  <c r="D84" i="15"/>
  <c r="C84" i="15"/>
  <c r="G83" i="15"/>
  <c r="F83" i="15"/>
  <c r="D83" i="15"/>
  <c r="C83" i="15"/>
  <c r="G82" i="15"/>
  <c r="F82" i="15"/>
  <c r="D82" i="15"/>
  <c r="C82" i="15"/>
  <c r="G81" i="15"/>
  <c r="F81" i="15"/>
  <c r="D81" i="15"/>
  <c r="C81" i="15"/>
  <c r="G80" i="15"/>
  <c r="F80" i="15"/>
  <c r="D80" i="15"/>
  <c r="C80" i="15"/>
  <c r="G79" i="15"/>
  <c r="F79" i="15"/>
  <c r="D79" i="15"/>
  <c r="C79" i="15"/>
  <c r="G78" i="15"/>
  <c r="F78" i="15"/>
  <c r="D78" i="15"/>
  <c r="C78" i="15"/>
  <c r="G77" i="15"/>
  <c r="F77" i="15"/>
  <c r="D77" i="15"/>
  <c r="C77" i="15"/>
  <c r="G76" i="15"/>
  <c r="F76" i="15"/>
  <c r="D76" i="15"/>
  <c r="C76" i="15"/>
  <c r="G75" i="15"/>
  <c r="F75" i="15"/>
  <c r="D75" i="15"/>
  <c r="C75" i="15"/>
  <c r="G74" i="15"/>
  <c r="F74" i="15"/>
  <c r="D74" i="15"/>
  <c r="C74" i="15"/>
  <c r="G73" i="15"/>
  <c r="F73" i="15"/>
  <c r="D73" i="15"/>
  <c r="C73" i="15"/>
  <c r="G72" i="15"/>
  <c r="F72" i="15"/>
  <c r="D72" i="15"/>
  <c r="C72" i="15"/>
  <c r="G71" i="15"/>
  <c r="F71" i="15"/>
  <c r="D71" i="15"/>
  <c r="C71" i="15"/>
  <c r="G70" i="15"/>
  <c r="F70" i="15"/>
  <c r="D70" i="15"/>
  <c r="C70" i="15"/>
  <c r="G69" i="15"/>
  <c r="F69" i="15"/>
  <c r="D69" i="15"/>
  <c r="C69" i="15"/>
  <c r="G68" i="15"/>
  <c r="F68" i="15"/>
  <c r="D68" i="15"/>
  <c r="C68" i="15"/>
  <c r="G67" i="15"/>
  <c r="F67" i="15"/>
  <c r="D67" i="15"/>
  <c r="C67" i="15"/>
  <c r="G66" i="15"/>
  <c r="F66" i="15"/>
  <c r="D66" i="15"/>
  <c r="C66" i="15"/>
  <c r="G65" i="15"/>
  <c r="F65" i="15"/>
  <c r="D65" i="15"/>
  <c r="C65" i="15"/>
  <c r="G64" i="15"/>
  <c r="F64" i="15"/>
  <c r="D64" i="15"/>
  <c r="C64" i="15"/>
  <c r="G63" i="15"/>
  <c r="F63" i="15"/>
  <c r="D63" i="15"/>
  <c r="C63" i="15"/>
  <c r="G62" i="15"/>
  <c r="F62" i="15"/>
  <c r="D62" i="15"/>
  <c r="C62" i="15"/>
  <c r="G61" i="15"/>
  <c r="F61" i="15"/>
  <c r="D61" i="15"/>
  <c r="C61" i="15"/>
  <c r="G60" i="15"/>
  <c r="F60" i="15"/>
  <c r="D60" i="15"/>
  <c r="C60" i="15"/>
  <c r="G59" i="15"/>
  <c r="F59" i="15"/>
  <c r="D59" i="15"/>
  <c r="C59" i="15"/>
  <c r="G58" i="15"/>
  <c r="F58" i="15"/>
  <c r="D58" i="15"/>
  <c r="C58" i="15"/>
  <c r="G57" i="15"/>
  <c r="F57" i="15"/>
  <c r="D57" i="15"/>
  <c r="C57" i="15"/>
  <c r="G56" i="15"/>
  <c r="F56" i="15"/>
  <c r="D56" i="15"/>
  <c r="C56" i="15"/>
  <c r="G55" i="15"/>
  <c r="F55" i="15"/>
  <c r="D55" i="15"/>
  <c r="C55" i="15"/>
  <c r="G54" i="15"/>
  <c r="F54" i="15"/>
  <c r="D54" i="15"/>
  <c r="C54" i="15"/>
  <c r="G53" i="15"/>
  <c r="F53" i="15"/>
  <c r="D53" i="15"/>
  <c r="C53" i="15"/>
  <c r="G52" i="15"/>
  <c r="F52" i="15"/>
  <c r="D52" i="15"/>
  <c r="C52" i="15"/>
  <c r="G51" i="15"/>
  <c r="F51" i="15"/>
  <c r="D51" i="15"/>
  <c r="C51" i="15"/>
  <c r="G50" i="15"/>
  <c r="F50" i="15"/>
  <c r="D50" i="15"/>
  <c r="C50" i="15"/>
  <c r="G49" i="15"/>
  <c r="F49" i="15"/>
  <c r="D49" i="15"/>
  <c r="C49" i="15"/>
  <c r="G48" i="15"/>
  <c r="F48" i="15"/>
  <c r="D48" i="15"/>
  <c r="C48" i="15"/>
  <c r="G47" i="15"/>
  <c r="F47" i="15"/>
  <c r="D47" i="15"/>
  <c r="C47" i="15"/>
  <c r="G46" i="15"/>
  <c r="F46" i="15"/>
  <c r="D46" i="15"/>
  <c r="C46" i="15"/>
  <c r="G45" i="15"/>
  <c r="F45" i="15"/>
  <c r="D45" i="15"/>
  <c r="C45" i="15"/>
  <c r="G44" i="15"/>
  <c r="F44" i="15"/>
  <c r="D44" i="15"/>
  <c r="C44" i="15"/>
  <c r="G43" i="15"/>
  <c r="F43" i="15"/>
  <c r="D43" i="15"/>
  <c r="C43" i="15"/>
  <c r="G42" i="15"/>
  <c r="F42" i="15"/>
  <c r="D42" i="15"/>
  <c r="C42" i="15"/>
  <c r="G41" i="15"/>
  <c r="F41" i="15"/>
  <c r="D41" i="15"/>
  <c r="C41" i="15"/>
  <c r="G40" i="15"/>
  <c r="F40" i="15"/>
  <c r="D40" i="15"/>
  <c r="C40" i="15"/>
  <c r="G39" i="15"/>
  <c r="F39" i="15"/>
  <c r="D39" i="15"/>
  <c r="C39" i="15"/>
  <c r="G38" i="15"/>
  <c r="F38" i="15"/>
  <c r="D38" i="15"/>
  <c r="C38" i="15"/>
  <c r="G37" i="15"/>
  <c r="F37" i="15"/>
  <c r="D37" i="15"/>
  <c r="C37" i="15"/>
  <c r="G36" i="15"/>
  <c r="F36" i="15"/>
  <c r="D36" i="15"/>
  <c r="C36" i="15"/>
  <c r="G35" i="15"/>
  <c r="F35" i="15"/>
  <c r="D35" i="15"/>
  <c r="C35" i="15"/>
  <c r="G34" i="15"/>
  <c r="F34" i="15"/>
  <c r="D34" i="15"/>
  <c r="C34" i="15"/>
  <c r="G33" i="15"/>
  <c r="F33" i="15"/>
  <c r="D33" i="15"/>
  <c r="C33" i="15"/>
  <c r="G32" i="15"/>
  <c r="F32" i="15"/>
  <c r="D32" i="15"/>
  <c r="C32" i="15"/>
  <c r="G31" i="15"/>
  <c r="F31" i="15"/>
  <c r="D31" i="15"/>
  <c r="C31" i="15"/>
  <c r="G30" i="15"/>
  <c r="F30" i="15"/>
  <c r="D30" i="15"/>
  <c r="C30" i="15"/>
  <c r="G29" i="15"/>
  <c r="F29" i="15"/>
  <c r="D29" i="15"/>
  <c r="C29" i="15"/>
  <c r="G28" i="15"/>
  <c r="F28" i="15"/>
  <c r="D28" i="15"/>
  <c r="C28" i="15"/>
  <c r="G27" i="15"/>
  <c r="F27" i="15"/>
  <c r="D27" i="15"/>
  <c r="C27" i="15"/>
  <c r="G26" i="15"/>
  <c r="F26" i="15"/>
  <c r="D26" i="15"/>
  <c r="C26" i="15"/>
  <c r="G25" i="15"/>
  <c r="F25" i="15"/>
  <c r="D25" i="15"/>
  <c r="C25" i="15"/>
  <c r="G24" i="15"/>
  <c r="F24" i="15"/>
  <c r="D24" i="15"/>
  <c r="C24" i="15"/>
  <c r="G23" i="15"/>
  <c r="F23" i="15"/>
  <c r="D23" i="15"/>
  <c r="C23" i="15"/>
  <c r="G22" i="15"/>
  <c r="F22" i="15"/>
  <c r="D22" i="15"/>
  <c r="C22" i="15"/>
  <c r="G21" i="15"/>
  <c r="F21" i="15"/>
  <c r="D21" i="15"/>
  <c r="C21" i="15"/>
  <c r="G20" i="15"/>
  <c r="F20" i="15"/>
  <c r="D20" i="15"/>
  <c r="C20" i="15"/>
  <c r="G19" i="15"/>
  <c r="F19" i="15"/>
  <c r="D19" i="15"/>
  <c r="C19" i="15"/>
  <c r="G18" i="15"/>
  <c r="F18" i="15"/>
  <c r="D18" i="15"/>
  <c r="C18" i="15"/>
  <c r="G17" i="15"/>
  <c r="F17" i="15"/>
  <c r="D17" i="15"/>
  <c r="C17" i="15"/>
  <c r="G16" i="15"/>
  <c r="F16" i="15"/>
  <c r="D16" i="15"/>
  <c r="C16" i="15"/>
  <c r="F15" i="15"/>
  <c r="G15" i="15" s="1"/>
  <c r="D15" i="15"/>
  <c r="C15" i="15"/>
  <c r="K14" i="15"/>
  <c r="J14" i="15"/>
  <c r="F14" i="15"/>
  <c r="G14" i="15" s="1"/>
  <c r="C14" i="15"/>
  <c r="D14" i="15" s="1"/>
  <c r="G13" i="15"/>
  <c r="F13" i="15"/>
  <c r="C13" i="15"/>
  <c r="D13" i="15" s="1"/>
  <c r="J12" i="15"/>
  <c r="G12" i="15"/>
  <c r="F12" i="15"/>
  <c r="D12" i="15"/>
  <c r="C12" i="15"/>
  <c r="J11" i="15"/>
  <c r="F11" i="15"/>
  <c r="G11" i="15" s="1"/>
  <c r="D11" i="15"/>
  <c r="C11" i="15"/>
  <c r="F10" i="15"/>
  <c r="G10" i="15" s="1"/>
  <c r="C10" i="15"/>
  <c r="D10" i="15" s="1"/>
  <c r="G9" i="15"/>
  <c r="F9" i="15"/>
  <c r="C9" i="15"/>
  <c r="D9" i="15" s="1"/>
  <c r="G8" i="15"/>
  <c r="F8" i="15"/>
  <c r="D8" i="15"/>
  <c r="C8" i="15"/>
  <c r="F7" i="15"/>
  <c r="G7" i="15" s="1"/>
  <c r="D7" i="15"/>
  <c r="C7" i="15"/>
  <c r="F6" i="15"/>
  <c r="G6" i="15" s="1"/>
  <c r="K6" i="15" s="1"/>
  <c r="C6" i="15"/>
  <c r="D6" i="15" s="1"/>
  <c r="G5" i="15"/>
  <c r="J6" i="15" s="1"/>
  <c r="F5" i="15"/>
  <c r="D5" i="15"/>
  <c r="C5" i="15"/>
  <c r="N104" i="14"/>
  <c r="B104" i="14"/>
  <c r="N103" i="14"/>
  <c r="B103" i="14"/>
  <c r="N102" i="14"/>
  <c r="B102" i="14"/>
  <c r="N101" i="14"/>
  <c r="B101" i="14"/>
  <c r="N100" i="14"/>
  <c r="B100" i="14"/>
  <c r="N99" i="14"/>
  <c r="B99" i="14"/>
  <c r="N98" i="14"/>
  <c r="B98" i="14"/>
  <c r="N97" i="14"/>
  <c r="B97" i="14"/>
  <c r="N96" i="14"/>
  <c r="B96" i="14"/>
  <c r="N95" i="14"/>
  <c r="B95" i="14"/>
  <c r="N94" i="14"/>
  <c r="B94" i="14"/>
  <c r="N93" i="14"/>
  <c r="B93" i="14"/>
  <c r="N92" i="14"/>
  <c r="B92" i="14"/>
  <c r="N91" i="14"/>
  <c r="B91" i="14"/>
  <c r="N90" i="14"/>
  <c r="B90" i="14"/>
  <c r="N89" i="14"/>
  <c r="B89" i="14"/>
  <c r="N88" i="14"/>
  <c r="B88" i="14"/>
  <c r="N87" i="14"/>
  <c r="B87" i="14"/>
  <c r="N86" i="14"/>
  <c r="B86" i="14"/>
  <c r="N85" i="14"/>
  <c r="B85" i="14"/>
  <c r="N84" i="14"/>
  <c r="B84" i="14"/>
  <c r="N83" i="14"/>
  <c r="B83" i="14"/>
  <c r="N82" i="14"/>
  <c r="B82" i="14"/>
  <c r="N81" i="14"/>
  <c r="B81" i="14"/>
  <c r="N80" i="14"/>
  <c r="B80" i="14"/>
  <c r="N79" i="14"/>
  <c r="B79" i="14"/>
  <c r="N78" i="14"/>
  <c r="B78" i="14"/>
  <c r="N77" i="14"/>
  <c r="B77" i="14"/>
  <c r="N76" i="14"/>
  <c r="B76" i="14"/>
  <c r="N75" i="14"/>
  <c r="B75" i="14"/>
  <c r="N74" i="14"/>
  <c r="B74" i="14"/>
  <c r="N73" i="14"/>
  <c r="B73" i="14"/>
  <c r="N72" i="14"/>
  <c r="B72" i="14"/>
  <c r="N71" i="14"/>
  <c r="B71" i="14"/>
  <c r="N70" i="14"/>
  <c r="B70" i="14"/>
  <c r="N69" i="14"/>
  <c r="B69" i="14"/>
  <c r="N68" i="14"/>
  <c r="B68" i="14"/>
  <c r="N67" i="14"/>
  <c r="B67" i="14"/>
  <c r="N66" i="14"/>
  <c r="B66" i="14"/>
  <c r="N65" i="14"/>
  <c r="B65" i="14"/>
  <c r="N64" i="14"/>
  <c r="B64" i="14"/>
  <c r="N63" i="14"/>
  <c r="B63" i="14"/>
  <c r="N62" i="14"/>
  <c r="B62" i="14"/>
  <c r="N61" i="14"/>
  <c r="B61" i="14"/>
  <c r="N60" i="14"/>
  <c r="B60" i="14"/>
  <c r="N59" i="14"/>
  <c r="B59" i="14"/>
  <c r="N58" i="14"/>
  <c r="B58" i="14"/>
  <c r="N57" i="14"/>
  <c r="B57" i="14"/>
  <c r="N56" i="14"/>
  <c r="B56" i="14"/>
  <c r="N55" i="14"/>
  <c r="B55" i="14"/>
  <c r="N54" i="14"/>
  <c r="B54" i="14"/>
  <c r="N53" i="14"/>
  <c r="B53" i="14"/>
  <c r="N52" i="14"/>
  <c r="B52" i="14"/>
  <c r="N51" i="14"/>
  <c r="B51" i="14"/>
  <c r="N50" i="14"/>
  <c r="B50" i="14"/>
  <c r="N49" i="14"/>
  <c r="B49" i="14"/>
  <c r="N48" i="14"/>
  <c r="B48" i="14"/>
  <c r="N47" i="14"/>
  <c r="B47" i="14"/>
  <c r="N46" i="14"/>
  <c r="B46" i="14"/>
  <c r="N45" i="14"/>
  <c r="B45" i="14"/>
  <c r="N44" i="14"/>
  <c r="B44" i="14"/>
  <c r="N43" i="14"/>
  <c r="B43" i="14"/>
  <c r="N42" i="14"/>
  <c r="B42" i="14"/>
  <c r="N41" i="14"/>
  <c r="B41" i="14"/>
  <c r="N40" i="14"/>
  <c r="B40" i="14"/>
  <c r="N39" i="14"/>
  <c r="B39" i="1" s="1"/>
  <c r="B39" i="14"/>
  <c r="N38" i="14"/>
  <c r="B38" i="14"/>
  <c r="N37" i="14"/>
  <c r="B37" i="14"/>
  <c r="N36" i="14"/>
  <c r="B36" i="14"/>
  <c r="N35" i="14"/>
  <c r="B35" i="14"/>
  <c r="N34" i="14"/>
  <c r="B34" i="14"/>
  <c r="N33" i="14"/>
  <c r="B33" i="14"/>
  <c r="N32" i="14"/>
  <c r="B32" i="14"/>
  <c r="N31" i="14"/>
  <c r="B31" i="14"/>
  <c r="N30" i="14"/>
  <c r="B30" i="14"/>
  <c r="N29" i="14"/>
  <c r="B29" i="14"/>
  <c r="N28" i="14"/>
  <c r="B28" i="14"/>
  <c r="N27" i="14"/>
  <c r="B27" i="14"/>
  <c r="N26" i="14"/>
  <c r="B26" i="14"/>
  <c r="N25" i="14"/>
  <c r="B25" i="14"/>
  <c r="N24" i="14"/>
  <c r="B24" i="14"/>
  <c r="N23" i="14"/>
  <c r="B23" i="14"/>
  <c r="N22" i="14"/>
  <c r="B22" i="14"/>
  <c r="N21" i="14"/>
  <c r="B21" i="14"/>
  <c r="N20" i="14"/>
  <c r="B20" i="14"/>
  <c r="N19" i="14"/>
  <c r="B19" i="14"/>
  <c r="N18" i="14"/>
  <c r="B18" i="14"/>
  <c r="N17" i="14"/>
  <c r="B17" i="14"/>
  <c r="N16" i="14"/>
  <c r="B16" i="14"/>
  <c r="N15" i="14"/>
  <c r="B15" i="14"/>
  <c r="N14" i="14"/>
  <c r="B14" i="14"/>
  <c r="N13" i="14"/>
  <c r="B13" i="14"/>
  <c r="N12" i="14"/>
  <c r="B12" i="14"/>
  <c r="N11" i="14"/>
  <c r="B11" i="14"/>
  <c r="N10" i="14"/>
  <c r="B10" i="14"/>
  <c r="N9" i="14"/>
  <c r="B9" i="14"/>
  <c r="N8" i="14"/>
  <c r="B8" i="14"/>
  <c r="N7" i="14"/>
  <c r="B7" i="14"/>
  <c r="N6" i="14"/>
  <c r="B6" i="14"/>
  <c r="N5" i="14"/>
  <c r="B5" i="14"/>
  <c r="K205" i="13"/>
  <c r="I205" i="13"/>
  <c r="J205" i="13" s="1"/>
  <c r="H205" i="13"/>
  <c r="B205" i="13"/>
  <c r="K204" i="13"/>
  <c r="H204" i="13"/>
  <c r="I204" i="13" s="1"/>
  <c r="J204" i="13" s="1"/>
  <c r="B204" i="13"/>
  <c r="K203" i="13"/>
  <c r="H203" i="13"/>
  <c r="I203" i="13" s="1"/>
  <c r="J203" i="13" s="1"/>
  <c r="B203" i="13"/>
  <c r="K202" i="13"/>
  <c r="H202" i="13"/>
  <c r="I202" i="13" s="1"/>
  <c r="J202" i="13" s="1"/>
  <c r="B202" i="13"/>
  <c r="K201" i="13"/>
  <c r="I201" i="13"/>
  <c r="J201" i="13" s="1"/>
  <c r="H201" i="13"/>
  <c r="B201" i="13"/>
  <c r="K200" i="13"/>
  <c r="H200" i="13"/>
  <c r="I200" i="13" s="1"/>
  <c r="J200" i="13" s="1"/>
  <c r="B200" i="13"/>
  <c r="K199" i="13"/>
  <c r="I199" i="13"/>
  <c r="J199" i="13" s="1"/>
  <c r="H199" i="13"/>
  <c r="B199" i="13"/>
  <c r="K198" i="13"/>
  <c r="H198" i="13"/>
  <c r="I198" i="13" s="1"/>
  <c r="J198" i="13" s="1"/>
  <c r="B198" i="13"/>
  <c r="K197" i="13"/>
  <c r="I197" i="13"/>
  <c r="J197" i="13" s="1"/>
  <c r="H197" i="13"/>
  <c r="B197" i="13"/>
  <c r="K196" i="13"/>
  <c r="H196" i="13"/>
  <c r="I196" i="13" s="1"/>
  <c r="J196" i="13" s="1"/>
  <c r="B196" i="13"/>
  <c r="K195" i="13"/>
  <c r="H195" i="13"/>
  <c r="I195" i="13" s="1"/>
  <c r="J195" i="13" s="1"/>
  <c r="B195" i="13"/>
  <c r="K194" i="13"/>
  <c r="H194" i="13"/>
  <c r="I194" i="13" s="1"/>
  <c r="J194" i="13" s="1"/>
  <c r="B194" i="13"/>
  <c r="K193" i="13"/>
  <c r="I193" i="13"/>
  <c r="J193" i="13" s="1"/>
  <c r="H193" i="13"/>
  <c r="B193" i="13"/>
  <c r="K192" i="13"/>
  <c r="H192" i="13"/>
  <c r="I192" i="13" s="1"/>
  <c r="J192" i="13" s="1"/>
  <c r="B192" i="13"/>
  <c r="K191" i="13"/>
  <c r="I191" i="13"/>
  <c r="J191" i="13" s="1"/>
  <c r="H191" i="13"/>
  <c r="B191" i="13"/>
  <c r="K190" i="13"/>
  <c r="H190" i="13"/>
  <c r="I190" i="13" s="1"/>
  <c r="J190" i="13" s="1"/>
  <c r="B190" i="13"/>
  <c r="K189" i="13"/>
  <c r="I189" i="13"/>
  <c r="J189" i="13" s="1"/>
  <c r="H189" i="13"/>
  <c r="B189" i="13"/>
  <c r="K188" i="13"/>
  <c r="H188" i="13"/>
  <c r="I188" i="13" s="1"/>
  <c r="J188" i="13" s="1"/>
  <c r="B188" i="13"/>
  <c r="K187" i="13"/>
  <c r="H187" i="13"/>
  <c r="I187" i="13" s="1"/>
  <c r="J187" i="13" s="1"/>
  <c r="B187" i="13"/>
  <c r="K186" i="13"/>
  <c r="H186" i="13"/>
  <c r="I186" i="13" s="1"/>
  <c r="J186" i="13" s="1"/>
  <c r="B186" i="13"/>
  <c r="K185" i="13"/>
  <c r="I185" i="13"/>
  <c r="J185" i="13" s="1"/>
  <c r="H185" i="13"/>
  <c r="B185" i="13"/>
  <c r="K184" i="13"/>
  <c r="H184" i="13"/>
  <c r="I184" i="13" s="1"/>
  <c r="J184" i="13" s="1"/>
  <c r="B184" i="13"/>
  <c r="K183" i="13"/>
  <c r="I183" i="13"/>
  <c r="J183" i="13" s="1"/>
  <c r="H183" i="13"/>
  <c r="B183" i="13"/>
  <c r="K182" i="13"/>
  <c r="H182" i="13"/>
  <c r="I182" i="13" s="1"/>
  <c r="J182" i="13" s="1"/>
  <c r="B182" i="13"/>
  <c r="K181" i="13"/>
  <c r="I181" i="13"/>
  <c r="J181" i="13" s="1"/>
  <c r="H181" i="13"/>
  <c r="B181" i="13"/>
  <c r="K180" i="13"/>
  <c r="H180" i="13"/>
  <c r="I180" i="13" s="1"/>
  <c r="J180" i="13" s="1"/>
  <c r="B180" i="13"/>
  <c r="K179" i="13"/>
  <c r="H179" i="13"/>
  <c r="I179" i="13" s="1"/>
  <c r="J179" i="13" s="1"/>
  <c r="B179" i="13"/>
  <c r="K178" i="13"/>
  <c r="H178" i="13"/>
  <c r="I178" i="13" s="1"/>
  <c r="J178" i="13" s="1"/>
  <c r="B178" i="13"/>
  <c r="K177" i="13"/>
  <c r="I177" i="13"/>
  <c r="J177" i="13" s="1"/>
  <c r="H177" i="13"/>
  <c r="B177" i="13"/>
  <c r="K176" i="13"/>
  <c r="H176" i="13"/>
  <c r="I176" i="13" s="1"/>
  <c r="J176" i="13" s="1"/>
  <c r="B176" i="13"/>
  <c r="K175" i="13"/>
  <c r="I175" i="13"/>
  <c r="J175" i="13" s="1"/>
  <c r="H175" i="13"/>
  <c r="B175" i="13"/>
  <c r="K174" i="13"/>
  <c r="H174" i="13"/>
  <c r="I174" i="13" s="1"/>
  <c r="J174" i="13" s="1"/>
  <c r="B174" i="13"/>
  <c r="K173" i="13"/>
  <c r="I173" i="13"/>
  <c r="J173" i="13" s="1"/>
  <c r="H173" i="13"/>
  <c r="B173" i="13"/>
  <c r="K172" i="13"/>
  <c r="H172" i="13"/>
  <c r="I172" i="13" s="1"/>
  <c r="J172" i="13" s="1"/>
  <c r="B172" i="13"/>
  <c r="K171" i="13"/>
  <c r="H171" i="13"/>
  <c r="I171" i="13" s="1"/>
  <c r="J171" i="13" s="1"/>
  <c r="B171" i="13"/>
  <c r="K170" i="13"/>
  <c r="H170" i="13"/>
  <c r="I170" i="13" s="1"/>
  <c r="J170" i="13" s="1"/>
  <c r="B170" i="13"/>
  <c r="K169" i="13"/>
  <c r="I169" i="13"/>
  <c r="J169" i="13" s="1"/>
  <c r="H169" i="13"/>
  <c r="B169" i="13"/>
  <c r="K168" i="13"/>
  <c r="H168" i="13"/>
  <c r="I168" i="13" s="1"/>
  <c r="J168" i="13" s="1"/>
  <c r="B168" i="13"/>
  <c r="K167" i="13"/>
  <c r="I167" i="13"/>
  <c r="J167" i="13" s="1"/>
  <c r="H167" i="13"/>
  <c r="B167" i="13"/>
  <c r="K166" i="13"/>
  <c r="H166" i="13"/>
  <c r="I166" i="13" s="1"/>
  <c r="J166" i="13" s="1"/>
  <c r="B166" i="13"/>
  <c r="K165" i="13"/>
  <c r="I165" i="13"/>
  <c r="J165" i="13" s="1"/>
  <c r="H165" i="13"/>
  <c r="B165" i="13"/>
  <c r="K164" i="13"/>
  <c r="H164" i="13"/>
  <c r="I164" i="13" s="1"/>
  <c r="J164" i="13" s="1"/>
  <c r="B164" i="13"/>
  <c r="K163" i="13"/>
  <c r="H163" i="13"/>
  <c r="I163" i="13" s="1"/>
  <c r="J163" i="13" s="1"/>
  <c r="B163" i="13"/>
  <c r="K162" i="13"/>
  <c r="H162" i="13"/>
  <c r="I162" i="13" s="1"/>
  <c r="J162" i="13" s="1"/>
  <c r="B162" i="13"/>
  <c r="K161" i="13"/>
  <c r="I161" i="13"/>
  <c r="J161" i="13" s="1"/>
  <c r="H161" i="13"/>
  <c r="B161" i="13"/>
  <c r="K160" i="13"/>
  <c r="H160" i="13"/>
  <c r="I160" i="13" s="1"/>
  <c r="J160" i="13" s="1"/>
  <c r="B160" i="13"/>
  <c r="K159" i="13"/>
  <c r="I159" i="13"/>
  <c r="J159" i="13" s="1"/>
  <c r="H159" i="13"/>
  <c r="B159" i="13"/>
  <c r="K158" i="13"/>
  <c r="H158" i="13"/>
  <c r="I158" i="13" s="1"/>
  <c r="J158" i="13" s="1"/>
  <c r="B158" i="13"/>
  <c r="K157" i="13"/>
  <c r="I157" i="13"/>
  <c r="J157" i="13" s="1"/>
  <c r="H157" i="13"/>
  <c r="B157" i="13"/>
  <c r="K156" i="13"/>
  <c r="H156" i="13"/>
  <c r="I156" i="13" s="1"/>
  <c r="J156" i="13" s="1"/>
  <c r="B156" i="13"/>
  <c r="K155" i="13"/>
  <c r="H155" i="13"/>
  <c r="I155" i="13" s="1"/>
  <c r="J155" i="13" s="1"/>
  <c r="B155" i="13"/>
  <c r="K154" i="13"/>
  <c r="H154" i="13"/>
  <c r="I154" i="13" s="1"/>
  <c r="J154" i="13" s="1"/>
  <c r="B154" i="13"/>
  <c r="K153" i="13"/>
  <c r="I153" i="13"/>
  <c r="J153" i="13" s="1"/>
  <c r="H153" i="13"/>
  <c r="B153" i="13"/>
  <c r="K152" i="13"/>
  <c r="H152" i="13"/>
  <c r="I152" i="13" s="1"/>
  <c r="J152" i="13" s="1"/>
  <c r="B152" i="13"/>
  <c r="K151" i="13"/>
  <c r="I151" i="13"/>
  <c r="J151" i="13" s="1"/>
  <c r="H151" i="13"/>
  <c r="B151" i="13"/>
  <c r="K150" i="13"/>
  <c r="H150" i="13"/>
  <c r="I150" i="13" s="1"/>
  <c r="J150" i="13" s="1"/>
  <c r="B150" i="13"/>
  <c r="K149" i="13"/>
  <c r="I149" i="13"/>
  <c r="J149" i="13" s="1"/>
  <c r="H149" i="13"/>
  <c r="B149" i="13"/>
  <c r="K148" i="13"/>
  <c r="H148" i="13"/>
  <c r="I148" i="13" s="1"/>
  <c r="J148" i="13" s="1"/>
  <c r="B148" i="13"/>
  <c r="K147" i="13"/>
  <c r="H147" i="13"/>
  <c r="I147" i="13" s="1"/>
  <c r="J147" i="13" s="1"/>
  <c r="B147" i="13"/>
  <c r="K146" i="13"/>
  <c r="H146" i="13"/>
  <c r="I146" i="13" s="1"/>
  <c r="J146" i="13" s="1"/>
  <c r="B146" i="13"/>
  <c r="K145" i="13"/>
  <c r="I145" i="13"/>
  <c r="J145" i="13" s="1"/>
  <c r="H145" i="13"/>
  <c r="B145" i="13"/>
  <c r="K144" i="13"/>
  <c r="H144" i="13"/>
  <c r="I144" i="13" s="1"/>
  <c r="J144" i="13" s="1"/>
  <c r="B144" i="13"/>
  <c r="K143" i="13"/>
  <c r="I143" i="13"/>
  <c r="J143" i="13" s="1"/>
  <c r="H143" i="13"/>
  <c r="B143" i="13"/>
  <c r="K142" i="13"/>
  <c r="H142" i="13"/>
  <c r="I142" i="13" s="1"/>
  <c r="J142" i="13" s="1"/>
  <c r="B142" i="13"/>
  <c r="K141" i="13"/>
  <c r="I141" i="13"/>
  <c r="J141" i="13" s="1"/>
  <c r="H141" i="13"/>
  <c r="B141" i="13"/>
  <c r="K140" i="13"/>
  <c r="H140" i="13"/>
  <c r="I140" i="13" s="1"/>
  <c r="J140" i="13" s="1"/>
  <c r="B140" i="13"/>
  <c r="K139" i="13"/>
  <c r="H139" i="13"/>
  <c r="I139" i="13" s="1"/>
  <c r="J139" i="13" s="1"/>
  <c r="B139" i="13"/>
  <c r="K138" i="13"/>
  <c r="H138" i="13"/>
  <c r="I138" i="13" s="1"/>
  <c r="J138" i="13" s="1"/>
  <c r="B138" i="13"/>
  <c r="K137" i="13"/>
  <c r="I137" i="13"/>
  <c r="J137" i="13" s="1"/>
  <c r="H137" i="13"/>
  <c r="B137" i="13"/>
  <c r="K136" i="13"/>
  <c r="H136" i="13"/>
  <c r="I136" i="13" s="1"/>
  <c r="J136" i="13" s="1"/>
  <c r="B136" i="13"/>
  <c r="K135" i="13"/>
  <c r="I135" i="13"/>
  <c r="J135" i="13" s="1"/>
  <c r="H135" i="13"/>
  <c r="B135" i="13"/>
  <c r="K134" i="13"/>
  <c r="H134" i="13"/>
  <c r="I134" i="13" s="1"/>
  <c r="J134" i="13" s="1"/>
  <c r="B134" i="13"/>
  <c r="K133" i="13"/>
  <c r="I133" i="13"/>
  <c r="J133" i="13" s="1"/>
  <c r="H133" i="13"/>
  <c r="B133" i="13"/>
  <c r="K132" i="13"/>
  <c r="H132" i="13"/>
  <c r="I132" i="13" s="1"/>
  <c r="J132" i="13" s="1"/>
  <c r="B132" i="13"/>
  <c r="K131" i="13"/>
  <c r="H131" i="13"/>
  <c r="I131" i="13" s="1"/>
  <c r="J131" i="13" s="1"/>
  <c r="B131" i="13"/>
  <c r="K130" i="13"/>
  <c r="H130" i="13"/>
  <c r="I130" i="13" s="1"/>
  <c r="J130" i="13" s="1"/>
  <c r="B130" i="13"/>
  <c r="K129" i="13"/>
  <c r="I129" i="13"/>
  <c r="J129" i="13" s="1"/>
  <c r="H129" i="13"/>
  <c r="B129" i="13"/>
  <c r="K128" i="13"/>
  <c r="H128" i="13"/>
  <c r="I128" i="13" s="1"/>
  <c r="J128" i="13" s="1"/>
  <c r="B128" i="13"/>
  <c r="K127" i="13"/>
  <c r="I127" i="13"/>
  <c r="J127" i="13" s="1"/>
  <c r="H127" i="13"/>
  <c r="B127" i="13"/>
  <c r="K126" i="13"/>
  <c r="H126" i="13"/>
  <c r="I126" i="13" s="1"/>
  <c r="J126" i="13" s="1"/>
  <c r="B126" i="13"/>
  <c r="K125" i="13"/>
  <c r="I125" i="13"/>
  <c r="J125" i="13" s="1"/>
  <c r="H125" i="13"/>
  <c r="B125" i="13"/>
  <c r="K124" i="13"/>
  <c r="H124" i="13"/>
  <c r="I124" i="13" s="1"/>
  <c r="J124" i="13" s="1"/>
  <c r="B124" i="13"/>
  <c r="K123" i="13"/>
  <c r="H123" i="13"/>
  <c r="I123" i="13" s="1"/>
  <c r="J123" i="13" s="1"/>
  <c r="B123" i="13"/>
  <c r="K122" i="13"/>
  <c r="H122" i="13"/>
  <c r="I122" i="13" s="1"/>
  <c r="J122" i="13" s="1"/>
  <c r="B122" i="13"/>
  <c r="K121" i="13"/>
  <c r="I121" i="13"/>
  <c r="J121" i="13" s="1"/>
  <c r="H121" i="13"/>
  <c r="B121" i="13"/>
  <c r="K120" i="13"/>
  <c r="H120" i="13"/>
  <c r="I120" i="13" s="1"/>
  <c r="J120" i="13" s="1"/>
  <c r="B120" i="13"/>
  <c r="K119" i="13"/>
  <c r="I119" i="13"/>
  <c r="J119" i="13" s="1"/>
  <c r="H119" i="13"/>
  <c r="B119" i="13"/>
  <c r="K118" i="13"/>
  <c r="H118" i="13"/>
  <c r="I118" i="13" s="1"/>
  <c r="J118" i="13" s="1"/>
  <c r="B118" i="13"/>
  <c r="K117" i="13"/>
  <c r="I117" i="13"/>
  <c r="J117" i="13" s="1"/>
  <c r="H117" i="13"/>
  <c r="B117" i="13"/>
  <c r="K116" i="13"/>
  <c r="H116" i="13"/>
  <c r="I116" i="13" s="1"/>
  <c r="J116" i="13" s="1"/>
  <c r="B116" i="13"/>
  <c r="K115" i="13"/>
  <c r="H115" i="13"/>
  <c r="I115" i="13" s="1"/>
  <c r="J115" i="13" s="1"/>
  <c r="B115" i="13"/>
  <c r="K114" i="13"/>
  <c r="H114" i="13"/>
  <c r="I114" i="13" s="1"/>
  <c r="J114" i="13" s="1"/>
  <c r="B114" i="13"/>
  <c r="K113" i="13"/>
  <c r="I113" i="13"/>
  <c r="J113" i="13" s="1"/>
  <c r="H113" i="13"/>
  <c r="B113" i="13"/>
  <c r="K112" i="13"/>
  <c r="H112" i="13"/>
  <c r="I112" i="13" s="1"/>
  <c r="J112" i="13" s="1"/>
  <c r="B112" i="13"/>
  <c r="K111" i="13"/>
  <c r="I111" i="13"/>
  <c r="J111" i="13" s="1"/>
  <c r="H111" i="13"/>
  <c r="B111" i="13"/>
  <c r="K110" i="13"/>
  <c r="H110" i="13"/>
  <c r="I110" i="13" s="1"/>
  <c r="J110" i="13" s="1"/>
  <c r="B110" i="13"/>
  <c r="K109" i="13"/>
  <c r="I109" i="13"/>
  <c r="J109" i="13" s="1"/>
  <c r="H109" i="13"/>
  <c r="B109" i="13"/>
  <c r="K108" i="13"/>
  <c r="H108" i="13"/>
  <c r="I108" i="13" s="1"/>
  <c r="J108" i="13" s="1"/>
  <c r="B108" i="13"/>
  <c r="K107" i="13"/>
  <c r="H107" i="13"/>
  <c r="I107" i="13" s="1"/>
  <c r="J107" i="13" s="1"/>
  <c r="B107" i="13"/>
  <c r="K106" i="13"/>
  <c r="H106" i="13"/>
  <c r="I106" i="13" s="1"/>
  <c r="J106" i="13" s="1"/>
  <c r="B106" i="13"/>
  <c r="K105" i="13"/>
  <c r="I105" i="13"/>
  <c r="J105" i="13" s="1"/>
  <c r="H105" i="13"/>
  <c r="B105" i="13"/>
  <c r="K104" i="13"/>
  <c r="H104" i="13"/>
  <c r="I104" i="13" s="1"/>
  <c r="J104" i="13" s="1"/>
  <c r="B104" i="13"/>
  <c r="K103" i="13"/>
  <c r="I103" i="13"/>
  <c r="J103" i="13" s="1"/>
  <c r="H103" i="13"/>
  <c r="B103" i="13"/>
  <c r="K102" i="13"/>
  <c r="H102" i="13"/>
  <c r="I102" i="13" s="1"/>
  <c r="J102" i="13" s="1"/>
  <c r="B102" i="13"/>
  <c r="K101" i="13"/>
  <c r="I101" i="13"/>
  <c r="J101" i="13" s="1"/>
  <c r="H101" i="13"/>
  <c r="B101" i="13"/>
  <c r="K100" i="13"/>
  <c r="H100" i="13"/>
  <c r="I100" i="13" s="1"/>
  <c r="J100" i="13" s="1"/>
  <c r="B100" i="13"/>
  <c r="K99" i="13"/>
  <c r="H99" i="13"/>
  <c r="I99" i="13" s="1"/>
  <c r="J99" i="13" s="1"/>
  <c r="B99" i="13"/>
  <c r="K98" i="13"/>
  <c r="H98" i="13"/>
  <c r="I98" i="13" s="1"/>
  <c r="J98" i="13" s="1"/>
  <c r="B98" i="13"/>
  <c r="K97" i="13"/>
  <c r="I97" i="13"/>
  <c r="J97" i="13" s="1"/>
  <c r="H97" i="13"/>
  <c r="B97" i="13"/>
  <c r="K96" i="13"/>
  <c r="H96" i="13"/>
  <c r="I96" i="13" s="1"/>
  <c r="J96" i="13" s="1"/>
  <c r="B96" i="13"/>
  <c r="K95" i="13"/>
  <c r="I95" i="13"/>
  <c r="J95" i="13" s="1"/>
  <c r="H95" i="13"/>
  <c r="B95" i="13"/>
  <c r="K94" i="13"/>
  <c r="H94" i="13"/>
  <c r="I94" i="13" s="1"/>
  <c r="J94" i="13" s="1"/>
  <c r="B94" i="13"/>
  <c r="K93" i="13"/>
  <c r="I93" i="13"/>
  <c r="J93" i="13" s="1"/>
  <c r="H93" i="13"/>
  <c r="B93" i="13"/>
  <c r="K92" i="13"/>
  <c r="H92" i="13"/>
  <c r="I92" i="13" s="1"/>
  <c r="J92" i="13" s="1"/>
  <c r="B92" i="13"/>
  <c r="K91" i="13"/>
  <c r="H91" i="13"/>
  <c r="I91" i="13" s="1"/>
  <c r="J91" i="13" s="1"/>
  <c r="B91" i="13"/>
  <c r="K90" i="13"/>
  <c r="H90" i="13"/>
  <c r="I90" i="13" s="1"/>
  <c r="J90" i="13" s="1"/>
  <c r="B90" i="13"/>
  <c r="K89" i="13"/>
  <c r="I89" i="13"/>
  <c r="J89" i="13" s="1"/>
  <c r="H89" i="13"/>
  <c r="B89" i="13"/>
  <c r="K88" i="13"/>
  <c r="H88" i="13"/>
  <c r="I88" i="13" s="1"/>
  <c r="J88" i="13" s="1"/>
  <c r="B88" i="13"/>
  <c r="K87" i="13"/>
  <c r="I87" i="13"/>
  <c r="J87" i="13" s="1"/>
  <c r="H87" i="13"/>
  <c r="B87" i="13"/>
  <c r="K86" i="13"/>
  <c r="H86" i="13"/>
  <c r="I86" i="13" s="1"/>
  <c r="J86" i="13" s="1"/>
  <c r="B86" i="13"/>
  <c r="K85" i="13"/>
  <c r="I85" i="13"/>
  <c r="J85" i="13" s="1"/>
  <c r="H85" i="13"/>
  <c r="B85" i="13"/>
  <c r="K84" i="13"/>
  <c r="H84" i="13"/>
  <c r="I84" i="13" s="1"/>
  <c r="J84" i="13" s="1"/>
  <c r="B84" i="13"/>
  <c r="K83" i="13"/>
  <c r="H83" i="13"/>
  <c r="I83" i="13" s="1"/>
  <c r="J83" i="13" s="1"/>
  <c r="B83" i="13"/>
  <c r="K82" i="13"/>
  <c r="H82" i="13"/>
  <c r="I82" i="13" s="1"/>
  <c r="J82" i="13" s="1"/>
  <c r="B82" i="13"/>
  <c r="K81" i="13"/>
  <c r="I81" i="13"/>
  <c r="J81" i="13" s="1"/>
  <c r="H81" i="13"/>
  <c r="B81" i="13"/>
  <c r="K80" i="13"/>
  <c r="H80" i="13"/>
  <c r="I80" i="13" s="1"/>
  <c r="J80" i="13" s="1"/>
  <c r="B80" i="13"/>
  <c r="K79" i="13"/>
  <c r="I79" i="13"/>
  <c r="J79" i="13" s="1"/>
  <c r="H79" i="13"/>
  <c r="B79" i="13"/>
  <c r="K78" i="13"/>
  <c r="H78" i="13"/>
  <c r="I78" i="13" s="1"/>
  <c r="J78" i="13" s="1"/>
  <c r="B78" i="13"/>
  <c r="K77" i="13"/>
  <c r="I77" i="13"/>
  <c r="J77" i="13" s="1"/>
  <c r="H77" i="13"/>
  <c r="B77" i="13"/>
  <c r="K76" i="13"/>
  <c r="H76" i="13"/>
  <c r="I76" i="13" s="1"/>
  <c r="J76" i="13" s="1"/>
  <c r="B76" i="13"/>
  <c r="K75" i="13"/>
  <c r="H75" i="13"/>
  <c r="I75" i="13" s="1"/>
  <c r="J75" i="13" s="1"/>
  <c r="B75" i="13"/>
  <c r="K74" i="13"/>
  <c r="H74" i="13"/>
  <c r="I74" i="13" s="1"/>
  <c r="J74" i="13" s="1"/>
  <c r="B74" i="13"/>
  <c r="K73" i="13"/>
  <c r="I73" i="13"/>
  <c r="J73" i="13" s="1"/>
  <c r="H73" i="13"/>
  <c r="B73" i="13"/>
  <c r="K72" i="13"/>
  <c r="H72" i="13"/>
  <c r="I72" i="13" s="1"/>
  <c r="J72" i="13" s="1"/>
  <c r="B72" i="13"/>
  <c r="K71" i="13"/>
  <c r="I71" i="13"/>
  <c r="J71" i="13" s="1"/>
  <c r="H71" i="13"/>
  <c r="B71" i="13"/>
  <c r="K70" i="13"/>
  <c r="H70" i="13"/>
  <c r="I70" i="13" s="1"/>
  <c r="J70" i="13" s="1"/>
  <c r="B70" i="13"/>
  <c r="K69" i="13"/>
  <c r="I69" i="13"/>
  <c r="J69" i="13" s="1"/>
  <c r="H69" i="13"/>
  <c r="B69" i="13"/>
  <c r="K68" i="13"/>
  <c r="H68" i="13"/>
  <c r="I68" i="13" s="1"/>
  <c r="J68" i="13" s="1"/>
  <c r="B68" i="13"/>
  <c r="K67" i="13"/>
  <c r="H67" i="13"/>
  <c r="I67" i="13" s="1"/>
  <c r="J67" i="13" s="1"/>
  <c r="B67" i="13"/>
  <c r="K66" i="13"/>
  <c r="H66" i="13"/>
  <c r="I66" i="13" s="1"/>
  <c r="J66" i="13" s="1"/>
  <c r="B66" i="13"/>
  <c r="K65" i="13"/>
  <c r="I65" i="13"/>
  <c r="J65" i="13" s="1"/>
  <c r="H65" i="13"/>
  <c r="B65" i="13"/>
  <c r="K64" i="13"/>
  <c r="H64" i="13"/>
  <c r="I64" i="13" s="1"/>
  <c r="J64" i="13" s="1"/>
  <c r="B64" i="13"/>
  <c r="K63" i="13"/>
  <c r="I63" i="13"/>
  <c r="J63" i="13" s="1"/>
  <c r="H63" i="13"/>
  <c r="B63" i="13"/>
  <c r="K62" i="13"/>
  <c r="H62" i="13"/>
  <c r="I62" i="13" s="1"/>
  <c r="J62" i="13" s="1"/>
  <c r="B62" i="13"/>
  <c r="K61" i="13"/>
  <c r="I61" i="13"/>
  <c r="J61" i="13" s="1"/>
  <c r="H61" i="13"/>
  <c r="B61" i="13"/>
  <c r="K60" i="13"/>
  <c r="H60" i="13"/>
  <c r="I60" i="13" s="1"/>
  <c r="J60" i="13" s="1"/>
  <c r="B60" i="13"/>
  <c r="K59" i="13"/>
  <c r="H59" i="13"/>
  <c r="I59" i="13" s="1"/>
  <c r="J59" i="13" s="1"/>
  <c r="B59" i="13"/>
  <c r="K58" i="13"/>
  <c r="H58" i="13"/>
  <c r="I58" i="13" s="1"/>
  <c r="J58" i="13" s="1"/>
  <c r="B58" i="13"/>
  <c r="K57" i="13"/>
  <c r="I57" i="13"/>
  <c r="J57" i="13" s="1"/>
  <c r="H57" i="13"/>
  <c r="B57" i="13"/>
  <c r="K56" i="13"/>
  <c r="H56" i="13"/>
  <c r="I56" i="13" s="1"/>
  <c r="J56" i="13" s="1"/>
  <c r="B56" i="13"/>
  <c r="K55" i="13"/>
  <c r="I55" i="13"/>
  <c r="J55" i="13" s="1"/>
  <c r="H55" i="13"/>
  <c r="B55" i="13"/>
  <c r="K54" i="13"/>
  <c r="H54" i="13"/>
  <c r="I54" i="13" s="1"/>
  <c r="J54" i="13" s="1"/>
  <c r="B54" i="13"/>
  <c r="K53" i="13"/>
  <c r="I53" i="13"/>
  <c r="J53" i="13" s="1"/>
  <c r="H53" i="13"/>
  <c r="B53" i="13"/>
  <c r="K52" i="13"/>
  <c r="H52" i="13"/>
  <c r="I52" i="13" s="1"/>
  <c r="J52" i="13" s="1"/>
  <c r="B52" i="13"/>
  <c r="K51" i="13"/>
  <c r="H51" i="13"/>
  <c r="I51" i="13" s="1"/>
  <c r="J51" i="13" s="1"/>
  <c r="B51" i="13"/>
  <c r="K50" i="13"/>
  <c r="H50" i="13"/>
  <c r="I50" i="13" s="1"/>
  <c r="J50" i="13" s="1"/>
  <c r="B50" i="13"/>
  <c r="K49" i="13"/>
  <c r="I49" i="13"/>
  <c r="J49" i="13" s="1"/>
  <c r="H49" i="13"/>
  <c r="B49" i="13"/>
  <c r="K48" i="13"/>
  <c r="H48" i="13"/>
  <c r="I48" i="13" s="1"/>
  <c r="J48" i="13" s="1"/>
  <c r="B48" i="13"/>
  <c r="K47" i="13"/>
  <c r="I47" i="13"/>
  <c r="J47" i="13" s="1"/>
  <c r="H47" i="13"/>
  <c r="B47" i="13"/>
  <c r="K46" i="13"/>
  <c r="H46" i="13"/>
  <c r="I46" i="13" s="1"/>
  <c r="J46" i="13" s="1"/>
  <c r="B46" i="13"/>
  <c r="K45" i="13"/>
  <c r="I45" i="13"/>
  <c r="J45" i="13" s="1"/>
  <c r="H45" i="13"/>
  <c r="B45" i="13"/>
  <c r="K44" i="13"/>
  <c r="H44" i="13"/>
  <c r="I44" i="13" s="1"/>
  <c r="J44" i="13" s="1"/>
  <c r="B44" i="13"/>
  <c r="K43" i="13"/>
  <c r="H43" i="13"/>
  <c r="I43" i="13" s="1"/>
  <c r="J43" i="13" s="1"/>
  <c r="B43" i="13"/>
  <c r="K42" i="13"/>
  <c r="H42" i="13"/>
  <c r="I42" i="13" s="1"/>
  <c r="J42" i="13" s="1"/>
  <c r="B42" i="13"/>
  <c r="K41" i="13"/>
  <c r="I41" i="13"/>
  <c r="J41" i="13" s="1"/>
  <c r="H41" i="13"/>
  <c r="B41" i="13"/>
  <c r="K40" i="13"/>
  <c r="H40" i="13"/>
  <c r="I40" i="13" s="1"/>
  <c r="J40" i="13" s="1"/>
  <c r="B40" i="13"/>
  <c r="K39" i="13"/>
  <c r="I39" i="13"/>
  <c r="J39" i="13" s="1"/>
  <c r="H39" i="13"/>
  <c r="B39" i="13"/>
  <c r="K38" i="13"/>
  <c r="H38" i="13"/>
  <c r="I38" i="13" s="1"/>
  <c r="J38" i="13" s="1"/>
  <c r="B38" i="13"/>
  <c r="K37" i="13"/>
  <c r="I37" i="13"/>
  <c r="J37" i="13" s="1"/>
  <c r="H37" i="13"/>
  <c r="B37" i="13"/>
  <c r="K36" i="13"/>
  <c r="H36" i="13"/>
  <c r="I36" i="13" s="1"/>
  <c r="J36" i="13" s="1"/>
  <c r="B36" i="13"/>
  <c r="K35" i="13"/>
  <c r="H35" i="13"/>
  <c r="I35" i="13" s="1"/>
  <c r="J35" i="13" s="1"/>
  <c r="B35" i="13"/>
  <c r="K34" i="13"/>
  <c r="H34" i="13"/>
  <c r="I34" i="13" s="1"/>
  <c r="J34" i="13" s="1"/>
  <c r="B34" i="13"/>
  <c r="K33" i="13"/>
  <c r="I33" i="13"/>
  <c r="J33" i="13" s="1"/>
  <c r="H33" i="13"/>
  <c r="B33" i="13"/>
  <c r="K32" i="13"/>
  <c r="H32" i="13"/>
  <c r="I32" i="13" s="1"/>
  <c r="J32" i="13" s="1"/>
  <c r="B32" i="13"/>
  <c r="K31" i="13"/>
  <c r="I31" i="13"/>
  <c r="J31" i="13" s="1"/>
  <c r="H31" i="13"/>
  <c r="B31" i="13"/>
  <c r="K30" i="13"/>
  <c r="H30" i="13"/>
  <c r="I30" i="13" s="1"/>
  <c r="J30" i="13" s="1"/>
  <c r="B30" i="13"/>
  <c r="K29" i="13"/>
  <c r="I29" i="13"/>
  <c r="J29" i="13" s="1"/>
  <c r="H29" i="13"/>
  <c r="B29" i="13"/>
  <c r="K28" i="13"/>
  <c r="H28" i="13"/>
  <c r="I28" i="13" s="1"/>
  <c r="J28" i="13" s="1"/>
  <c r="B28" i="13"/>
  <c r="K27" i="13"/>
  <c r="H27" i="13"/>
  <c r="I27" i="13" s="1"/>
  <c r="J27" i="13" s="1"/>
  <c r="B27" i="13"/>
  <c r="K26" i="13"/>
  <c r="H26" i="13"/>
  <c r="I26" i="13" s="1"/>
  <c r="J26" i="13" s="1"/>
  <c r="B26" i="13"/>
  <c r="K25" i="13"/>
  <c r="I25" i="13"/>
  <c r="J25" i="13" s="1"/>
  <c r="H25" i="13"/>
  <c r="B25" i="13"/>
  <c r="K24" i="13"/>
  <c r="H24" i="13"/>
  <c r="I24" i="13" s="1"/>
  <c r="J24" i="13" s="1"/>
  <c r="B24" i="13"/>
  <c r="K23" i="13"/>
  <c r="I23" i="13"/>
  <c r="J23" i="13" s="1"/>
  <c r="H23" i="13"/>
  <c r="B23" i="13"/>
  <c r="K22" i="13"/>
  <c r="H22" i="13"/>
  <c r="I22" i="13" s="1"/>
  <c r="J22" i="13" s="1"/>
  <c r="B22" i="13"/>
  <c r="K21" i="13"/>
  <c r="I21" i="13"/>
  <c r="J21" i="13" s="1"/>
  <c r="H21" i="13"/>
  <c r="B21" i="13"/>
  <c r="K20" i="13"/>
  <c r="H20" i="13"/>
  <c r="I20" i="13" s="1"/>
  <c r="J20" i="13" s="1"/>
  <c r="B20" i="13"/>
  <c r="K19" i="13"/>
  <c r="H19" i="13"/>
  <c r="I19" i="13" s="1"/>
  <c r="J19" i="13" s="1"/>
  <c r="B19" i="13"/>
  <c r="K18" i="13"/>
  <c r="H18" i="13"/>
  <c r="I18" i="13" s="1"/>
  <c r="J18" i="13" s="1"/>
  <c r="B18" i="13"/>
  <c r="K17" i="13"/>
  <c r="I17" i="13"/>
  <c r="J17" i="13" s="1"/>
  <c r="H17" i="13"/>
  <c r="B17" i="13"/>
  <c r="K16" i="13"/>
  <c r="H16" i="13"/>
  <c r="I16" i="13" s="1"/>
  <c r="J16" i="13" s="1"/>
  <c r="B16" i="13"/>
  <c r="K15" i="13"/>
  <c r="I15" i="13"/>
  <c r="J15" i="13" s="1"/>
  <c r="H15" i="13"/>
  <c r="B15" i="13"/>
  <c r="K14" i="13"/>
  <c r="H14" i="13"/>
  <c r="I14" i="13" s="1"/>
  <c r="J14" i="13" s="1"/>
  <c r="B14" i="13"/>
  <c r="K13" i="13"/>
  <c r="I13" i="13"/>
  <c r="J13" i="13" s="1"/>
  <c r="H13" i="13"/>
  <c r="B13" i="13"/>
  <c r="K12" i="13"/>
  <c r="H12" i="13"/>
  <c r="I12" i="13" s="1"/>
  <c r="J12" i="13" s="1"/>
  <c r="B12" i="13"/>
  <c r="K11" i="13"/>
  <c r="H11" i="13"/>
  <c r="I11" i="13" s="1"/>
  <c r="J11" i="13" s="1"/>
  <c r="B11" i="13"/>
  <c r="K10" i="13"/>
  <c r="H10" i="13"/>
  <c r="I10" i="13" s="1"/>
  <c r="J10" i="13" s="1"/>
  <c r="B10" i="13"/>
  <c r="K9" i="13"/>
  <c r="I9" i="13"/>
  <c r="J9" i="13" s="1"/>
  <c r="H9" i="13"/>
  <c r="B9" i="13"/>
  <c r="K8" i="13"/>
  <c r="H8" i="13"/>
  <c r="I8" i="13" s="1"/>
  <c r="J8" i="13" s="1"/>
  <c r="B8" i="13"/>
  <c r="K7" i="13"/>
  <c r="I7" i="13"/>
  <c r="J7" i="13" s="1"/>
  <c r="H7" i="13"/>
  <c r="B7" i="13"/>
  <c r="K6" i="13"/>
  <c r="H6" i="13"/>
  <c r="I6" i="13" s="1"/>
  <c r="J6" i="13" s="1"/>
  <c r="B6" i="13"/>
  <c r="J204" i="12"/>
  <c r="I204" i="12"/>
  <c r="H204" i="12"/>
  <c r="B204" i="12"/>
  <c r="J203" i="12"/>
  <c r="I203" i="12"/>
  <c r="H203" i="12"/>
  <c r="B203" i="12"/>
  <c r="J202" i="12"/>
  <c r="I202" i="12"/>
  <c r="H202" i="12"/>
  <c r="B202" i="12"/>
  <c r="J201" i="12"/>
  <c r="I201" i="12"/>
  <c r="H201" i="12"/>
  <c r="B201" i="12"/>
  <c r="J200" i="12"/>
  <c r="I200" i="12"/>
  <c r="H200" i="12"/>
  <c r="B200" i="12"/>
  <c r="J199" i="12"/>
  <c r="I199" i="12"/>
  <c r="H199" i="12"/>
  <c r="B199" i="12"/>
  <c r="J198" i="12"/>
  <c r="I198" i="12"/>
  <c r="H198" i="12"/>
  <c r="B198" i="12"/>
  <c r="J197" i="12"/>
  <c r="I197" i="12"/>
  <c r="H197" i="12"/>
  <c r="B197" i="12"/>
  <c r="J196" i="12"/>
  <c r="I196" i="12"/>
  <c r="H196" i="12"/>
  <c r="B196" i="12"/>
  <c r="J195" i="12"/>
  <c r="I195" i="12"/>
  <c r="H195" i="12"/>
  <c r="B195" i="12"/>
  <c r="J194" i="12"/>
  <c r="I194" i="12"/>
  <c r="H194" i="12"/>
  <c r="B194" i="12"/>
  <c r="J193" i="12"/>
  <c r="I193" i="12"/>
  <c r="H193" i="12"/>
  <c r="B193" i="12"/>
  <c r="J192" i="12"/>
  <c r="I192" i="12"/>
  <c r="H192" i="12"/>
  <c r="B192" i="12"/>
  <c r="J191" i="12"/>
  <c r="I191" i="12"/>
  <c r="H191" i="12"/>
  <c r="B191" i="12"/>
  <c r="J190" i="12"/>
  <c r="I190" i="12"/>
  <c r="H190" i="12"/>
  <c r="B190" i="12"/>
  <c r="J189" i="12"/>
  <c r="I189" i="12"/>
  <c r="H189" i="12"/>
  <c r="B189" i="12"/>
  <c r="J188" i="12"/>
  <c r="I188" i="12"/>
  <c r="H188" i="12"/>
  <c r="B188" i="12"/>
  <c r="J187" i="12"/>
  <c r="I187" i="12"/>
  <c r="H187" i="12"/>
  <c r="B187" i="12"/>
  <c r="J186" i="12"/>
  <c r="I186" i="12"/>
  <c r="H186" i="12"/>
  <c r="B186" i="12"/>
  <c r="J185" i="12"/>
  <c r="I185" i="12"/>
  <c r="H185" i="12"/>
  <c r="B185" i="12"/>
  <c r="J184" i="12"/>
  <c r="I184" i="12"/>
  <c r="H184" i="12"/>
  <c r="B184" i="12"/>
  <c r="J183" i="12"/>
  <c r="I183" i="12"/>
  <c r="H183" i="12"/>
  <c r="B183" i="12"/>
  <c r="J182" i="12"/>
  <c r="I182" i="12"/>
  <c r="H182" i="12"/>
  <c r="B182" i="12"/>
  <c r="J181" i="12"/>
  <c r="I181" i="12"/>
  <c r="H181" i="12"/>
  <c r="B181" i="12"/>
  <c r="J180" i="12"/>
  <c r="I180" i="12"/>
  <c r="H180" i="12"/>
  <c r="B180" i="12"/>
  <c r="J179" i="12"/>
  <c r="I179" i="12"/>
  <c r="H179" i="12"/>
  <c r="B179" i="12"/>
  <c r="J178" i="12"/>
  <c r="I178" i="12"/>
  <c r="H178" i="12"/>
  <c r="B178" i="12"/>
  <c r="J177" i="12"/>
  <c r="I177" i="12"/>
  <c r="H177" i="12"/>
  <c r="B177" i="12"/>
  <c r="J176" i="12"/>
  <c r="I176" i="12"/>
  <c r="H176" i="12"/>
  <c r="B176" i="12"/>
  <c r="J175" i="12"/>
  <c r="I175" i="12"/>
  <c r="H175" i="12"/>
  <c r="B175" i="12"/>
  <c r="J174" i="12"/>
  <c r="I174" i="12"/>
  <c r="H174" i="12"/>
  <c r="B174" i="12"/>
  <c r="J173" i="12"/>
  <c r="I173" i="12"/>
  <c r="H173" i="12"/>
  <c r="B173" i="12"/>
  <c r="J172" i="12"/>
  <c r="I172" i="12"/>
  <c r="H172" i="12"/>
  <c r="B172" i="12"/>
  <c r="J171" i="12"/>
  <c r="I171" i="12"/>
  <c r="H171" i="12"/>
  <c r="B171" i="12"/>
  <c r="J170" i="12"/>
  <c r="I170" i="12"/>
  <c r="H170" i="12"/>
  <c r="B170" i="12"/>
  <c r="J169" i="12"/>
  <c r="I169" i="12"/>
  <c r="H169" i="12"/>
  <c r="B169" i="12"/>
  <c r="J168" i="12"/>
  <c r="I168" i="12"/>
  <c r="H168" i="12"/>
  <c r="B168" i="12"/>
  <c r="J167" i="12"/>
  <c r="I167" i="12"/>
  <c r="H167" i="12"/>
  <c r="B167" i="12"/>
  <c r="J166" i="12"/>
  <c r="I166" i="12"/>
  <c r="H166" i="12"/>
  <c r="B166" i="12"/>
  <c r="J165" i="12"/>
  <c r="I165" i="12"/>
  <c r="H165" i="12"/>
  <c r="B165" i="12"/>
  <c r="J164" i="12"/>
  <c r="I164" i="12"/>
  <c r="H164" i="12"/>
  <c r="B164" i="12"/>
  <c r="J163" i="12"/>
  <c r="I163" i="12"/>
  <c r="H163" i="12"/>
  <c r="B163" i="12"/>
  <c r="J162" i="12"/>
  <c r="I162" i="12"/>
  <c r="H162" i="12"/>
  <c r="B162" i="12"/>
  <c r="J161" i="12"/>
  <c r="I161" i="12"/>
  <c r="H161" i="12"/>
  <c r="B161" i="12"/>
  <c r="J160" i="12"/>
  <c r="I160" i="12"/>
  <c r="H160" i="12"/>
  <c r="B160" i="12"/>
  <c r="J159" i="12"/>
  <c r="I159" i="12"/>
  <c r="H159" i="12"/>
  <c r="B159" i="12"/>
  <c r="J158" i="12"/>
  <c r="I158" i="12"/>
  <c r="H158" i="12"/>
  <c r="B158" i="12"/>
  <c r="J157" i="12"/>
  <c r="I157" i="12"/>
  <c r="H157" i="12"/>
  <c r="B157" i="12"/>
  <c r="J156" i="12"/>
  <c r="I156" i="12"/>
  <c r="H156" i="12"/>
  <c r="B156" i="12"/>
  <c r="J155" i="12"/>
  <c r="I155" i="12"/>
  <c r="H155" i="12"/>
  <c r="B155" i="12"/>
  <c r="J154" i="12"/>
  <c r="I154" i="12"/>
  <c r="H154" i="12"/>
  <c r="B154" i="12"/>
  <c r="J153" i="12"/>
  <c r="I153" i="12"/>
  <c r="H153" i="12"/>
  <c r="B153" i="12"/>
  <c r="J152" i="12"/>
  <c r="I152" i="12"/>
  <c r="H152" i="12"/>
  <c r="B152" i="12"/>
  <c r="J151" i="12"/>
  <c r="I151" i="12"/>
  <c r="H151" i="12"/>
  <c r="B151" i="12"/>
  <c r="J150" i="12"/>
  <c r="I150" i="12"/>
  <c r="H150" i="12"/>
  <c r="B150" i="12"/>
  <c r="J149" i="12"/>
  <c r="I149" i="12"/>
  <c r="H149" i="12"/>
  <c r="B149" i="12"/>
  <c r="J148" i="12"/>
  <c r="I148" i="12"/>
  <c r="H148" i="12"/>
  <c r="B148" i="12"/>
  <c r="J147" i="12"/>
  <c r="I147" i="12"/>
  <c r="H147" i="12"/>
  <c r="B147" i="12"/>
  <c r="J146" i="12"/>
  <c r="I146" i="12"/>
  <c r="H146" i="12"/>
  <c r="B146" i="12"/>
  <c r="J145" i="12"/>
  <c r="I145" i="12"/>
  <c r="H145" i="12"/>
  <c r="B145" i="12"/>
  <c r="J144" i="12"/>
  <c r="I144" i="12"/>
  <c r="H144" i="12"/>
  <c r="B144" i="12"/>
  <c r="J143" i="12"/>
  <c r="I143" i="12"/>
  <c r="H143" i="12"/>
  <c r="B143" i="12"/>
  <c r="J142" i="12"/>
  <c r="I142" i="12"/>
  <c r="H142" i="12"/>
  <c r="B142" i="12"/>
  <c r="J141" i="12"/>
  <c r="I141" i="12"/>
  <c r="H141" i="12"/>
  <c r="B141" i="12"/>
  <c r="J140" i="12"/>
  <c r="I140" i="12"/>
  <c r="H140" i="12"/>
  <c r="B140" i="12"/>
  <c r="J139" i="12"/>
  <c r="I139" i="12"/>
  <c r="H139" i="12"/>
  <c r="B139" i="12"/>
  <c r="J138" i="12"/>
  <c r="I138" i="12"/>
  <c r="H138" i="12"/>
  <c r="B138" i="12"/>
  <c r="J137" i="12"/>
  <c r="I137" i="12"/>
  <c r="H137" i="12"/>
  <c r="B137" i="12"/>
  <c r="J136" i="12"/>
  <c r="I136" i="12"/>
  <c r="H136" i="12"/>
  <c r="B136" i="12"/>
  <c r="J135" i="12"/>
  <c r="I135" i="12"/>
  <c r="H135" i="12"/>
  <c r="B135" i="12"/>
  <c r="J134" i="12"/>
  <c r="I134" i="12"/>
  <c r="H134" i="12"/>
  <c r="B134" i="12"/>
  <c r="J133" i="12"/>
  <c r="I133" i="12"/>
  <c r="H133" i="12"/>
  <c r="B133" i="12"/>
  <c r="J132" i="12"/>
  <c r="I132" i="12"/>
  <c r="H132" i="12"/>
  <c r="B132" i="12"/>
  <c r="J131" i="12"/>
  <c r="I131" i="12"/>
  <c r="H131" i="12"/>
  <c r="B131" i="12"/>
  <c r="J130" i="12"/>
  <c r="I130" i="12"/>
  <c r="H130" i="12"/>
  <c r="B130" i="12"/>
  <c r="J129" i="12"/>
  <c r="I129" i="12"/>
  <c r="H129" i="12"/>
  <c r="B129" i="12"/>
  <c r="J128" i="12"/>
  <c r="I128" i="12"/>
  <c r="H128" i="12"/>
  <c r="B128" i="12"/>
  <c r="J127" i="12"/>
  <c r="I127" i="12"/>
  <c r="H127" i="12"/>
  <c r="B127" i="12"/>
  <c r="J126" i="12"/>
  <c r="I126" i="12"/>
  <c r="H126" i="12"/>
  <c r="B126" i="12"/>
  <c r="J125" i="12"/>
  <c r="I125" i="12"/>
  <c r="H125" i="12"/>
  <c r="B125" i="12"/>
  <c r="J124" i="12"/>
  <c r="I124" i="12"/>
  <c r="H124" i="12"/>
  <c r="B124" i="12"/>
  <c r="J123" i="12"/>
  <c r="I123" i="12"/>
  <c r="H123" i="12"/>
  <c r="B123" i="12"/>
  <c r="J122" i="12"/>
  <c r="I122" i="12"/>
  <c r="H122" i="12"/>
  <c r="B122" i="12"/>
  <c r="J121" i="12"/>
  <c r="I121" i="12"/>
  <c r="H121" i="12"/>
  <c r="B121" i="12"/>
  <c r="J120" i="12"/>
  <c r="I120" i="12"/>
  <c r="H120" i="12"/>
  <c r="B120" i="12"/>
  <c r="J119" i="12"/>
  <c r="I119" i="12"/>
  <c r="H119" i="12"/>
  <c r="B119" i="12"/>
  <c r="J118" i="12"/>
  <c r="I118" i="12"/>
  <c r="H118" i="12"/>
  <c r="B118" i="12"/>
  <c r="J117" i="12"/>
  <c r="I117" i="12"/>
  <c r="H117" i="12"/>
  <c r="B117" i="12"/>
  <c r="J116" i="12"/>
  <c r="I116" i="12"/>
  <c r="H116" i="12"/>
  <c r="B116" i="12"/>
  <c r="J115" i="12"/>
  <c r="I115" i="12"/>
  <c r="H115" i="12"/>
  <c r="B115" i="12"/>
  <c r="J114" i="12"/>
  <c r="I114" i="12"/>
  <c r="H114" i="12"/>
  <c r="B114" i="12"/>
  <c r="J113" i="12"/>
  <c r="I113" i="12"/>
  <c r="H113" i="12"/>
  <c r="B113" i="12"/>
  <c r="J112" i="12"/>
  <c r="I112" i="12"/>
  <c r="H112" i="12"/>
  <c r="B112" i="12"/>
  <c r="J111" i="12"/>
  <c r="I111" i="12"/>
  <c r="H111" i="12"/>
  <c r="B111" i="12"/>
  <c r="J110" i="12"/>
  <c r="I110" i="12"/>
  <c r="H110" i="12"/>
  <c r="B110" i="12"/>
  <c r="J109" i="12"/>
  <c r="I109" i="12"/>
  <c r="H109" i="12"/>
  <c r="B109" i="12"/>
  <c r="J108" i="12"/>
  <c r="I108" i="12"/>
  <c r="H108" i="12"/>
  <c r="B108" i="12"/>
  <c r="J107" i="12"/>
  <c r="I107" i="12"/>
  <c r="H107" i="12"/>
  <c r="B107" i="12"/>
  <c r="J106" i="12"/>
  <c r="I106" i="12"/>
  <c r="H106" i="12"/>
  <c r="B106" i="12"/>
  <c r="J105" i="12"/>
  <c r="I105" i="12"/>
  <c r="H105" i="12"/>
  <c r="B105" i="12"/>
  <c r="J104" i="12"/>
  <c r="I104" i="12"/>
  <c r="H104" i="12"/>
  <c r="B104" i="12"/>
  <c r="J103" i="12"/>
  <c r="I103" i="12"/>
  <c r="H103" i="12"/>
  <c r="B103" i="12"/>
  <c r="J102" i="12"/>
  <c r="I102" i="12"/>
  <c r="H102" i="12"/>
  <c r="B102" i="12"/>
  <c r="J101" i="12"/>
  <c r="I101" i="12"/>
  <c r="H101" i="12"/>
  <c r="B101" i="12"/>
  <c r="J100" i="12"/>
  <c r="I100" i="12"/>
  <c r="H100" i="12"/>
  <c r="B100" i="12"/>
  <c r="J99" i="12"/>
  <c r="I99" i="12"/>
  <c r="H99" i="12"/>
  <c r="B99" i="12"/>
  <c r="J98" i="12"/>
  <c r="I98" i="12"/>
  <c r="H98" i="12"/>
  <c r="B98" i="12"/>
  <c r="J97" i="12"/>
  <c r="I97" i="12"/>
  <c r="H97" i="12"/>
  <c r="B97" i="12"/>
  <c r="J96" i="12"/>
  <c r="I96" i="12"/>
  <c r="H96" i="12"/>
  <c r="B96" i="12"/>
  <c r="J95" i="12"/>
  <c r="I95" i="12"/>
  <c r="H95" i="12"/>
  <c r="B95" i="12"/>
  <c r="J94" i="12"/>
  <c r="I94" i="12"/>
  <c r="H94" i="12"/>
  <c r="B94" i="12"/>
  <c r="J93" i="12"/>
  <c r="I93" i="12"/>
  <c r="H93" i="12"/>
  <c r="B93" i="12"/>
  <c r="J92" i="12"/>
  <c r="I92" i="12"/>
  <c r="H92" i="12"/>
  <c r="B92" i="12"/>
  <c r="J91" i="12"/>
  <c r="I91" i="12"/>
  <c r="H91" i="12"/>
  <c r="B91" i="12"/>
  <c r="J90" i="12"/>
  <c r="I90" i="12"/>
  <c r="H90" i="12"/>
  <c r="B90" i="12"/>
  <c r="J89" i="12"/>
  <c r="I89" i="12"/>
  <c r="H89" i="12"/>
  <c r="B89" i="12"/>
  <c r="J88" i="12"/>
  <c r="I88" i="12"/>
  <c r="H88" i="12"/>
  <c r="B88" i="12"/>
  <c r="J87" i="12"/>
  <c r="I87" i="12"/>
  <c r="H87" i="12"/>
  <c r="B87" i="12"/>
  <c r="J86" i="12"/>
  <c r="I86" i="12"/>
  <c r="H86" i="12"/>
  <c r="B86" i="12"/>
  <c r="J85" i="12"/>
  <c r="I85" i="12"/>
  <c r="H85" i="12"/>
  <c r="B85" i="12"/>
  <c r="J84" i="12"/>
  <c r="I84" i="12"/>
  <c r="H84" i="12"/>
  <c r="B84" i="12"/>
  <c r="J83" i="12"/>
  <c r="I83" i="12"/>
  <c r="H83" i="12"/>
  <c r="B83" i="12"/>
  <c r="J82" i="12"/>
  <c r="I82" i="12"/>
  <c r="H82" i="12"/>
  <c r="B82" i="12"/>
  <c r="J81" i="12"/>
  <c r="I81" i="12"/>
  <c r="H81" i="12"/>
  <c r="B81" i="12"/>
  <c r="J80" i="12"/>
  <c r="I80" i="12"/>
  <c r="H80" i="12"/>
  <c r="B80" i="12"/>
  <c r="J79" i="12"/>
  <c r="I79" i="12"/>
  <c r="H79" i="12"/>
  <c r="B79" i="12"/>
  <c r="J78" i="12"/>
  <c r="I78" i="12"/>
  <c r="H78" i="12"/>
  <c r="B78" i="12"/>
  <c r="J77" i="12"/>
  <c r="I77" i="12"/>
  <c r="H77" i="12"/>
  <c r="B77" i="12"/>
  <c r="J76" i="12"/>
  <c r="I76" i="12"/>
  <c r="H76" i="12"/>
  <c r="B76" i="12"/>
  <c r="J75" i="12"/>
  <c r="I75" i="12"/>
  <c r="H75" i="12"/>
  <c r="B75" i="12"/>
  <c r="J74" i="12"/>
  <c r="I74" i="12"/>
  <c r="H74" i="12"/>
  <c r="B74" i="12"/>
  <c r="J73" i="12"/>
  <c r="I73" i="12"/>
  <c r="H73" i="12"/>
  <c r="B73" i="12"/>
  <c r="J72" i="12"/>
  <c r="I72" i="12"/>
  <c r="H72" i="12"/>
  <c r="B72" i="12"/>
  <c r="J71" i="12"/>
  <c r="I71" i="12"/>
  <c r="H71" i="12"/>
  <c r="B71" i="12"/>
  <c r="J70" i="12"/>
  <c r="I70" i="12"/>
  <c r="H70" i="12"/>
  <c r="B70" i="12"/>
  <c r="J69" i="12"/>
  <c r="I69" i="12"/>
  <c r="H69" i="12"/>
  <c r="B69" i="12"/>
  <c r="J68" i="12"/>
  <c r="I68" i="12"/>
  <c r="H68" i="12"/>
  <c r="B68" i="12"/>
  <c r="J67" i="12"/>
  <c r="I67" i="12"/>
  <c r="H67" i="12"/>
  <c r="B67" i="12"/>
  <c r="J66" i="12"/>
  <c r="I66" i="12"/>
  <c r="H66" i="12"/>
  <c r="B66" i="12"/>
  <c r="J65" i="12"/>
  <c r="I65" i="12"/>
  <c r="H65" i="12"/>
  <c r="B65" i="12"/>
  <c r="J64" i="12"/>
  <c r="I64" i="12"/>
  <c r="H64" i="12"/>
  <c r="B64" i="12"/>
  <c r="J63" i="12"/>
  <c r="I63" i="12"/>
  <c r="H63" i="12"/>
  <c r="B63" i="12"/>
  <c r="J62" i="12"/>
  <c r="I62" i="12"/>
  <c r="H62" i="12"/>
  <c r="B62" i="12"/>
  <c r="J61" i="12"/>
  <c r="I61" i="12"/>
  <c r="H61" i="12"/>
  <c r="B61" i="12"/>
  <c r="J60" i="12"/>
  <c r="I60" i="12"/>
  <c r="H60" i="12"/>
  <c r="B60" i="12"/>
  <c r="J59" i="12"/>
  <c r="I59" i="12"/>
  <c r="H59" i="12"/>
  <c r="B59" i="12"/>
  <c r="J58" i="12"/>
  <c r="I58" i="12"/>
  <c r="H58" i="12"/>
  <c r="B58" i="12"/>
  <c r="J57" i="12"/>
  <c r="I57" i="12"/>
  <c r="H57" i="12"/>
  <c r="B57" i="12"/>
  <c r="J56" i="12"/>
  <c r="I56" i="12"/>
  <c r="H56" i="12"/>
  <c r="B56" i="12"/>
  <c r="J55" i="12"/>
  <c r="I55" i="12"/>
  <c r="H55" i="12"/>
  <c r="B55" i="12"/>
  <c r="J54" i="12"/>
  <c r="I54" i="12"/>
  <c r="H54" i="12"/>
  <c r="B54" i="12"/>
  <c r="J53" i="12"/>
  <c r="I53" i="12"/>
  <c r="H53" i="12"/>
  <c r="B53" i="12"/>
  <c r="J52" i="12"/>
  <c r="I52" i="12"/>
  <c r="H52" i="12"/>
  <c r="B52" i="12"/>
  <c r="J51" i="12"/>
  <c r="I51" i="12"/>
  <c r="H51" i="12"/>
  <c r="B51" i="12"/>
  <c r="J50" i="12"/>
  <c r="I50" i="12"/>
  <c r="H50" i="12"/>
  <c r="B50" i="12"/>
  <c r="J49" i="12"/>
  <c r="I49" i="12"/>
  <c r="H49" i="12"/>
  <c r="B49" i="12"/>
  <c r="J48" i="12"/>
  <c r="I48" i="12"/>
  <c r="H48" i="12"/>
  <c r="B48" i="12"/>
  <c r="J47" i="12"/>
  <c r="I47" i="12"/>
  <c r="H47" i="12"/>
  <c r="B47" i="12"/>
  <c r="J46" i="12"/>
  <c r="I46" i="12"/>
  <c r="H46" i="12"/>
  <c r="B46" i="12"/>
  <c r="J45" i="12"/>
  <c r="I45" i="12"/>
  <c r="H45" i="12"/>
  <c r="B45" i="12"/>
  <c r="J44" i="12"/>
  <c r="I44" i="12"/>
  <c r="H44" i="12"/>
  <c r="B44" i="12"/>
  <c r="J43" i="12"/>
  <c r="I43" i="12"/>
  <c r="H43" i="12"/>
  <c r="B43" i="12"/>
  <c r="J42" i="12"/>
  <c r="I42" i="12"/>
  <c r="H42" i="12"/>
  <c r="B42" i="12"/>
  <c r="J41" i="12"/>
  <c r="I41" i="12"/>
  <c r="H41" i="12"/>
  <c r="B41" i="12"/>
  <c r="J40" i="12"/>
  <c r="I40" i="12"/>
  <c r="H40" i="12"/>
  <c r="B40" i="12"/>
  <c r="J39" i="12"/>
  <c r="I39" i="12"/>
  <c r="H39" i="12"/>
  <c r="B39" i="12"/>
  <c r="J38" i="12"/>
  <c r="I38" i="12"/>
  <c r="H38" i="12"/>
  <c r="B38" i="12"/>
  <c r="J37" i="12"/>
  <c r="I37" i="12"/>
  <c r="H37" i="12"/>
  <c r="B37" i="12"/>
  <c r="J36" i="12"/>
  <c r="I36" i="12"/>
  <c r="H36" i="12"/>
  <c r="B36" i="12"/>
  <c r="J35" i="12"/>
  <c r="I35" i="12"/>
  <c r="H35" i="12"/>
  <c r="B35" i="12"/>
  <c r="J34" i="12"/>
  <c r="I34" i="12"/>
  <c r="H34" i="12"/>
  <c r="B34" i="12"/>
  <c r="J33" i="12"/>
  <c r="I33" i="12"/>
  <c r="H33" i="12"/>
  <c r="B33" i="12"/>
  <c r="J32" i="12"/>
  <c r="I32" i="12"/>
  <c r="H32" i="12"/>
  <c r="B32" i="12"/>
  <c r="J31" i="12"/>
  <c r="I31" i="12"/>
  <c r="H31" i="12"/>
  <c r="B31" i="12"/>
  <c r="J30" i="12"/>
  <c r="I30" i="12"/>
  <c r="H30" i="12"/>
  <c r="B30" i="12"/>
  <c r="J29" i="12"/>
  <c r="I29" i="12"/>
  <c r="H29" i="12"/>
  <c r="B29" i="12"/>
  <c r="J28" i="12"/>
  <c r="I28" i="12"/>
  <c r="H28" i="12"/>
  <c r="B28" i="12"/>
  <c r="J27" i="12"/>
  <c r="I27" i="12"/>
  <c r="H27" i="12"/>
  <c r="B27" i="12"/>
  <c r="J26" i="12"/>
  <c r="I26" i="12"/>
  <c r="H26" i="12"/>
  <c r="B26" i="12"/>
  <c r="J25" i="12"/>
  <c r="I25" i="12"/>
  <c r="H25" i="12"/>
  <c r="B25" i="12"/>
  <c r="J24" i="12"/>
  <c r="I24" i="12"/>
  <c r="H24" i="12"/>
  <c r="B24" i="12"/>
  <c r="J23" i="12"/>
  <c r="I23" i="12"/>
  <c r="H23" i="12"/>
  <c r="B23" i="12"/>
  <c r="J22" i="12"/>
  <c r="I22" i="12"/>
  <c r="H22" i="12"/>
  <c r="B22" i="12"/>
  <c r="J21" i="12"/>
  <c r="I21" i="12"/>
  <c r="H21" i="12"/>
  <c r="B21" i="12"/>
  <c r="J20" i="12"/>
  <c r="I20" i="12"/>
  <c r="H20" i="12"/>
  <c r="B20" i="12"/>
  <c r="J19" i="12"/>
  <c r="I19" i="12"/>
  <c r="H19" i="12"/>
  <c r="B19" i="12"/>
  <c r="J18" i="12"/>
  <c r="I18" i="12"/>
  <c r="H18" i="12"/>
  <c r="B18" i="12"/>
  <c r="J17" i="12"/>
  <c r="I17" i="12"/>
  <c r="H17" i="12"/>
  <c r="B17" i="12"/>
  <c r="J16" i="12"/>
  <c r="I16" i="12"/>
  <c r="H16" i="12"/>
  <c r="B16" i="12"/>
  <c r="J15" i="12"/>
  <c r="I15" i="12"/>
  <c r="H15" i="12"/>
  <c r="B15" i="12"/>
  <c r="J14" i="12"/>
  <c r="I14" i="12"/>
  <c r="H14" i="12"/>
  <c r="B14" i="12"/>
  <c r="J13" i="12"/>
  <c r="I13" i="12"/>
  <c r="H13" i="12"/>
  <c r="B13" i="12"/>
  <c r="J12" i="12"/>
  <c r="I12" i="12"/>
  <c r="H12" i="12"/>
  <c r="B12" i="12"/>
  <c r="J11" i="12"/>
  <c r="I11" i="12"/>
  <c r="H11" i="12"/>
  <c r="B11" i="12"/>
  <c r="J10" i="12"/>
  <c r="I10" i="12"/>
  <c r="H10" i="12"/>
  <c r="B10" i="12"/>
  <c r="J9" i="12"/>
  <c r="I9" i="12"/>
  <c r="H9" i="12"/>
  <c r="B9" i="12"/>
  <c r="J8" i="12"/>
  <c r="I8" i="12"/>
  <c r="H8" i="12"/>
  <c r="B8" i="12"/>
  <c r="J7" i="12"/>
  <c r="I7" i="12"/>
  <c r="H7" i="12"/>
  <c r="B7" i="12"/>
  <c r="J6" i="12"/>
  <c r="I6" i="12"/>
  <c r="H6" i="12"/>
  <c r="B6" i="12"/>
  <c r="J5" i="12"/>
  <c r="H5" i="12"/>
  <c r="I5" i="12" s="1"/>
  <c r="B5" i="12"/>
  <c r="I105" i="11"/>
  <c r="E105" i="11"/>
  <c r="C105" i="11"/>
  <c r="B105" i="11"/>
  <c r="I104" i="11"/>
  <c r="E104" i="11"/>
  <c r="C104" i="11"/>
  <c r="B104" i="11"/>
  <c r="I103" i="11"/>
  <c r="E103" i="11"/>
  <c r="C103" i="11"/>
  <c r="B103" i="11"/>
  <c r="I102" i="11"/>
  <c r="E102" i="11"/>
  <c r="C102" i="11"/>
  <c r="B102" i="11"/>
  <c r="I101" i="11"/>
  <c r="E101" i="11"/>
  <c r="C101" i="11"/>
  <c r="B101" i="11"/>
  <c r="I100" i="11"/>
  <c r="E100" i="11"/>
  <c r="C100" i="11"/>
  <c r="B100" i="11"/>
  <c r="I99" i="11"/>
  <c r="E99" i="11"/>
  <c r="C99" i="11"/>
  <c r="B99" i="11"/>
  <c r="I98" i="11"/>
  <c r="E98" i="11"/>
  <c r="C98" i="11"/>
  <c r="B98" i="11"/>
  <c r="I97" i="11"/>
  <c r="E97" i="11"/>
  <c r="C97" i="11"/>
  <c r="B97" i="11"/>
  <c r="I96" i="11"/>
  <c r="E96" i="11"/>
  <c r="C96" i="11"/>
  <c r="B96" i="11"/>
  <c r="I95" i="11"/>
  <c r="E95" i="11"/>
  <c r="C95" i="11"/>
  <c r="B95" i="11"/>
  <c r="I94" i="11"/>
  <c r="E94" i="11"/>
  <c r="C94" i="11"/>
  <c r="B94" i="11"/>
  <c r="I93" i="11"/>
  <c r="E93" i="11"/>
  <c r="C93" i="11"/>
  <c r="B93" i="11"/>
  <c r="I92" i="11"/>
  <c r="E92" i="11"/>
  <c r="C92" i="11"/>
  <c r="B92" i="11"/>
  <c r="I91" i="11"/>
  <c r="E91" i="11"/>
  <c r="C91" i="11"/>
  <c r="B91" i="11"/>
  <c r="I90" i="11"/>
  <c r="E90" i="11"/>
  <c r="C90" i="11"/>
  <c r="B90" i="11"/>
  <c r="I89" i="11"/>
  <c r="E89" i="11"/>
  <c r="C89" i="11"/>
  <c r="B89" i="11"/>
  <c r="I88" i="11"/>
  <c r="E88" i="11"/>
  <c r="C88" i="11"/>
  <c r="B88" i="11"/>
  <c r="I87" i="11"/>
  <c r="E87" i="11"/>
  <c r="C87" i="11"/>
  <c r="B87" i="11"/>
  <c r="I86" i="11"/>
  <c r="E86" i="11"/>
  <c r="C86" i="11"/>
  <c r="B86" i="11"/>
  <c r="I85" i="11"/>
  <c r="E85" i="11"/>
  <c r="C85" i="11"/>
  <c r="B85" i="11"/>
  <c r="I84" i="11"/>
  <c r="E84" i="11"/>
  <c r="C84" i="11"/>
  <c r="B84" i="11"/>
  <c r="I83" i="11"/>
  <c r="E83" i="11"/>
  <c r="C83" i="11"/>
  <c r="B83" i="11"/>
  <c r="I82" i="11"/>
  <c r="E82" i="11"/>
  <c r="C82" i="11"/>
  <c r="B82" i="11"/>
  <c r="I81" i="11"/>
  <c r="E81" i="11"/>
  <c r="C81" i="11"/>
  <c r="B81" i="11"/>
  <c r="I80" i="11"/>
  <c r="E80" i="11"/>
  <c r="C80" i="11"/>
  <c r="B80" i="11"/>
  <c r="I79" i="11"/>
  <c r="E79" i="11"/>
  <c r="C79" i="11"/>
  <c r="B79" i="11"/>
  <c r="I78" i="11"/>
  <c r="E78" i="11"/>
  <c r="C78" i="11"/>
  <c r="B78" i="11"/>
  <c r="I77" i="11"/>
  <c r="E77" i="11"/>
  <c r="C77" i="11"/>
  <c r="B77" i="11"/>
  <c r="I76" i="11"/>
  <c r="E76" i="11"/>
  <c r="C76" i="11"/>
  <c r="B76" i="11"/>
  <c r="I75" i="11"/>
  <c r="E75" i="11"/>
  <c r="C75" i="11"/>
  <c r="B75" i="11"/>
  <c r="I74" i="11"/>
  <c r="E74" i="11"/>
  <c r="C74" i="11"/>
  <c r="B74" i="11"/>
  <c r="I73" i="11"/>
  <c r="E73" i="11"/>
  <c r="C73" i="11"/>
  <c r="B73" i="11"/>
  <c r="I72" i="11"/>
  <c r="E72" i="11"/>
  <c r="C72" i="11"/>
  <c r="B72" i="11"/>
  <c r="I71" i="11"/>
  <c r="E71" i="11"/>
  <c r="C71" i="11"/>
  <c r="B71" i="11"/>
  <c r="I70" i="11"/>
  <c r="E70" i="11"/>
  <c r="C70" i="11"/>
  <c r="B70" i="11"/>
  <c r="I69" i="11"/>
  <c r="E69" i="11"/>
  <c r="C69" i="11"/>
  <c r="B69" i="11"/>
  <c r="I68" i="11"/>
  <c r="E68" i="11"/>
  <c r="C68" i="11"/>
  <c r="B68" i="11"/>
  <c r="I67" i="11"/>
  <c r="E67" i="11"/>
  <c r="C67" i="11"/>
  <c r="B67" i="11"/>
  <c r="I66" i="11"/>
  <c r="E66" i="11"/>
  <c r="C66" i="11"/>
  <c r="B66" i="11"/>
  <c r="I65" i="11"/>
  <c r="E65" i="11"/>
  <c r="C65" i="11"/>
  <c r="B65" i="11"/>
  <c r="I64" i="11"/>
  <c r="E64" i="11"/>
  <c r="C64" i="11"/>
  <c r="B64" i="11"/>
  <c r="I63" i="11"/>
  <c r="E63" i="11"/>
  <c r="C63" i="11"/>
  <c r="B63" i="11"/>
  <c r="I62" i="11"/>
  <c r="E62" i="11"/>
  <c r="C62" i="11"/>
  <c r="B62" i="11"/>
  <c r="I61" i="11"/>
  <c r="E61" i="11"/>
  <c r="C61" i="11"/>
  <c r="B61" i="11"/>
  <c r="I60" i="11"/>
  <c r="E60" i="11"/>
  <c r="C60" i="11"/>
  <c r="B60" i="11"/>
  <c r="I59" i="11"/>
  <c r="E59" i="11"/>
  <c r="C59" i="11"/>
  <c r="B59" i="11"/>
  <c r="I58" i="11"/>
  <c r="E58" i="11"/>
  <c r="C58" i="11"/>
  <c r="B58" i="11"/>
  <c r="I57" i="11"/>
  <c r="E57" i="11"/>
  <c r="C57" i="11"/>
  <c r="B57" i="11"/>
  <c r="I56" i="11"/>
  <c r="E56" i="11"/>
  <c r="C56" i="11"/>
  <c r="B56" i="11"/>
  <c r="I55" i="11"/>
  <c r="E55" i="11"/>
  <c r="C55" i="11"/>
  <c r="B55" i="11"/>
  <c r="I54" i="11"/>
  <c r="E54" i="11"/>
  <c r="C54" i="11"/>
  <c r="B54" i="11"/>
  <c r="I53" i="11"/>
  <c r="E53" i="11"/>
  <c r="C53" i="11"/>
  <c r="B53" i="11"/>
  <c r="I52" i="11"/>
  <c r="E52" i="11"/>
  <c r="C52" i="11"/>
  <c r="B52" i="11"/>
  <c r="I51" i="11"/>
  <c r="E51" i="11"/>
  <c r="C51" i="11"/>
  <c r="B51" i="11"/>
  <c r="I50" i="11"/>
  <c r="E50" i="11"/>
  <c r="C50" i="11"/>
  <c r="B50" i="11"/>
  <c r="I49" i="11"/>
  <c r="E49" i="11"/>
  <c r="C49" i="11"/>
  <c r="B49" i="11"/>
  <c r="I48" i="11"/>
  <c r="E48" i="11"/>
  <c r="C48" i="11"/>
  <c r="B48" i="11"/>
  <c r="I47" i="11"/>
  <c r="E47" i="11"/>
  <c r="C47" i="11"/>
  <c r="B47" i="11"/>
  <c r="I46" i="11"/>
  <c r="E46" i="11"/>
  <c r="C46" i="11"/>
  <c r="B46" i="11"/>
  <c r="I45" i="11"/>
  <c r="E45" i="11"/>
  <c r="C45" i="11"/>
  <c r="B45" i="11"/>
  <c r="I44" i="11"/>
  <c r="E44" i="11"/>
  <c r="C44" i="11"/>
  <c r="B44" i="11"/>
  <c r="I43" i="11"/>
  <c r="E43" i="11"/>
  <c r="C43" i="11"/>
  <c r="B43" i="11"/>
  <c r="I42" i="11"/>
  <c r="E42" i="11"/>
  <c r="C42" i="11"/>
  <c r="B42" i="11"/>
  <c r="I41" i="11"/>
  <c r="E41" i="11"/>
  <c r="C41" i="11"/>
  <c r="B41" i="11"/>
  <c r="I40" i="11"/>
  <c r="E40" i="11"/>
  <c r="C40" i="11"/>
  <c r="B40" i="11"/>
  <c r="I39" i="11"/>
  <c r="E39" i="11"/>
  <c r="C39" i="11"/>
  <c r="B39" i="11"/>
  <c r="I38" i="11"/>
  <c r="E38" i="11"/>
  <c r="C38" i="11"/>
  <c r="B38" i="11"/>
  <c r="I37" i="11"/>
  <c r="E37" i="11"/>
  <c r="C37" i="11"/>
  <c r="B37" i="11"/>
  <c r="I36" i="11"/>
  <c r="E36" i="11"/>
  <c r="C36" i="11"/>
  <c r="B36" i="11"/>
  <c r="I35" i="11"/>
  <c r="B35" i="1" s="1"/>
  <c r="E35" i="11"/>
  <c r="C35" i="11"/>
  <c r="B35" i="11"/>
  <c r="I34" i="11"/>
  <c r="E34" i="11"/>
  <c r="C34" i="11"/>
  <c r="B34" i="11"/>
  <c r="I33" i="11"/>
  <c r="E33" i="11"/>
  <c r="C33" i="11"/>
  <c r="B33" i="11"/>
  <c r="I32" i="11"/>
  <c r="E32" i="11"/>
  <c r="C32" i="11"/>
  <c r="B32" i="11"/>
  <c r="I31" i="11"/>
  <c r="E31" i="11"/>
  <c r="C31" i="11"/>
  <c r="B31" i="11"/>
  <c r="I30" i="11"/>
  <c r="E30" i="11"/>
  <c r="C30" i="11"/>
  <c r="B30" i="11"/>
  <c r="I29" i="11"/>
  <c r="E29" i="11"/>
  <c r="C29" i="11"/>
  <c r="B29" i="11"/>
  <c r="I28" i="11"/>
  <c r="E28" i="11"/>
  <c r="C28" i="11"/>
  <c r="B28" i="11"/>
  <c r="I27" i="11"/>
  <c r="E27" i="11"/>
  <c r="C27" i="11"/>
  <c r="B27" i="11"/>
  <c r="I26" i="11"/>
  <c r="E26" i="11"/>
  <c r="C26" i="11"/>
  <c r="B26" i="11"/>
  <c r="I25" i="11"/>
  <c r="E25" i="11"/>
  <c r="C25" i="11"/>
  <c r="B25" i="11"/>
  <c r="I24" i="11"/>
  <c r="E24" i="11"/>
  <c r="C24" i="11"/>
  <c r="B24" i="11"/>
  <c r="I23" i="11"/>
  <c r="E23" i="11"/>
  <c r="C23" i="11"/>
  <c r="B23" i="11"/>
  <c r="I22" i="11"/>
  <c r="E22" i="11"/>
  <c r="C22" i="11"/>
  <c r="B22" i="11"/>
  <c r="I21" i="11"/>
  <c r="E21" i="11"/>
  <c r="C21" i="11"/>
  <c r="B21" i="11"/>
  <c r="I20" i="11"/>
  <c r="E20" i="11"/>
  <c r="C20" i="11"/>
  <c r="B20" i="11"/>
  <c r="I19" i="11"/>
  <c r="E19" i="11"/>
  <c r="C19" i="11"/>
  <c r="B19" i="11"/>
  <c r="I18" i="11"/>
  <c r="E18" i="11"/>
  <c r="C18" i="11"/>
  <c r="B18" i="11"/>
  <c r="I17" i="11"/>
  <c r="E17" i="11"/>
  <c r="C17" i="11"/>
  <c r="B17" i="11"/>
  <c r="I16" i="11"/>
  <c r="E16" i="11"/>
  <c r="C16" i="11"/>
  <c r="B16" i="11"/>
  <c r="I15" i="11"/>
  <c r="E15" i="11"/>
  <c r="C15" i="11"/>
  <c r="B15" i="11"/>
  <c r="I14" i="11"/>
  <c r="E14" i="11"/>
  <c r="C14" i="11"/>
  <c r="B14" i="11"/>
  <c r="I13" i="11"/>
  <c r="E13" i="11"/>
  <c r="C13" i="11"/>
  <c r="B13" i="11"/>
  <c r="I12" i="11"/>
  <c r="E12" i="11"/>
  <c r="C12" i="11"/>
  <c r="B12" i="11"/>
  <c r="I11" i="11"/>
  <c r="E11" i="11"/>
  <c r="C11" i="11"/>
  <c r="B11" i="11"/>
  <c r="I10" i="11"/>
  <c r="E10" i="11"/>
  <c r="C10" i="11"/>
  <c r="B10" i="11"/>
  <c r="I9" i="11"/>
  <c r="E9" i="11"/>
  <c r="C9" i="11"/>
  <c r="B9" i="11"/>
  <c r="I8" i="11"/>
  <c r="E8" i="11"/>
  <c r="C8" i="11"/>
  <c r="B8" i="11"/>
  <c r="I7" i="11"/>
  <c r="E7" i="11"/>
  <c r="C7" i="11"/>
  <c r="B7" i="11"/>
  <c r="I6" i="11"/>
  <c r="E6" i="11"/>
  <c r="C6" i="11"/>
  <c r="B6" i="11"/>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D76" i="10"/>
  <c r="C76" i="10"/>
  <c r="B76" i="10"/>
  <c r="E75" i="10"/>
  <c r="D75" i="10"/>
  <c r="C75" i="10"/>
  <c r="B75" i="10"/>
  <c r="E74" i="10"/>
  <c r="D74" i="10"/>
  <c r="C74" i="10"/>
  <c r="B74" i="10"/>
  <c r="E73" i="10"/>
  <c r="D73" i="10"/>
  <c r="C73" i="10"/>
  <c r="B73" i="10"/>
  <c r="E72" i="10"/>
  <c r="D72" i="10"/>
  <c r="C72" i="10"/>
  <c r="B72" i="10"/>
  <c r="E71" i="10"/>
  <c r="D71" i="10"/>
  <c r="C71" i="10"/>
  <c r="B71" i="10"/>
  <c r="E70" i="10"/>
  <c r="D70" i="10"/>
  <c r="C70" i="10"/>
  <c r="B70" i="10"/>
  <c r="E69" i="10"/>
  <c r="D69" i="10"/>
  <c r="C69" i="10"/>
  <c r="B69" i="10"/>
  <c r="E68" i="10"/>
  <c r="D68" i="10"/>
  <c r="C68" i="10"/>
  <c r="B68" i="10"/>
  <c r="E67" i="10"/>
  <c r="D67" i="10"/>
  <c r="C67" i="10"/>
  <c r="B67" i="10"/>
  <c r="E66" i="10"/>
  <c r="D66" i="10"/>
  <c r="C66" i="10"/>
  <c r="B66" i="10"/>
  <c r="E65" i="10"/>
  <c r="D65" i="10"/>
  <c r="C65" i="10"/>
  <c r="B65" i="10"/>
  <c r="E64" i="10"/>
  <c r="D64" i="10"/>
  <c r="C64" i="10"/>
  <c r="B64" i="10"/>
  <c r="E63" i="10"/>
  <c r="D63" i="10"/>
  <c r="C63" i="10"/>
  <c r="B63" i="10"/>
  <c r="E62" i="10"/>
  <c r="D62" i="10"/>
  <c r="C62" i="10"/>
  <c r="B62" i="10"/>
  <c r="E61" i="10"/>
  <c r="D61" i="10"/>
  <c r="C61" i="10"/>
  <c r="B61" i="10"/>
  <c r="E60" i="10"/>
  <c r="D60" i="10"/>
  <c r="C60" i="10"/>
  <c r="B60" i="10"/>
  <c r="E59" i="10"/>
  <c r="D59" i="10"/>
  <c r="C59" i="10"/>
  <c r="B59" i="10"/>
  <c r="E58" i="10"/>
  <c r="D58" i="10"/>
  <c r="C58" i="10"/>
  <c r="B58" i="10"/>
  <c r="E57" i="10"/>
  <c r="D57" i="10"/>
  <c r="C57" i="10"/>
  <c r="B57" i="10"/>
  <c r="E56" i="10"/>
  <c r="D56" i="10"/>
  <c r="C56" i="10"/>
  <c r="B56" i="10"/>
  <c r="E55" i="10"/>
  <c r="D55" i="10"/>
  <c r="C55" i="10"/>
  <c r="B55" i="10"/>
  <c r="E54" i="10"/>
  <c r="D54" i="10"/>
  <c r="C54" i="10"/>
  <c r="B54" i="10"/>
  <c r="E53" i="10"/>
  <c r="D53" i="10"/>
  <c r="C53" i="10"/>
  <c r="B53" i="10"/>
  <c r="E52" i="10"/>
  <c r="D52" i="10"/>
  <c r="C52" i="10"/>
  <c r="B52" i="10"/>
  <c r="E51" i="10"/>
  <c r="D51" i="10"/>
  <c r="C51" i="10"/>
  <c r="B51" i="10"/>
  <c r="E50" i="10"/>
  <c r="D50" i="10"/>
  <c r="C50" i="10"/>
  <c r="B50" i="10"/>
  <c r="E49" i="10"/>
  <c r="D49" i="10"/>
  <c r="C49" i="10"/>
  <c r="B49" i="10"/>
  <c r="E48" i="10"/>
  <c r="D48" i="10"/>
  <c r="C48" i="10"/>
  <c r="B48" i="10"/>
  <c r="E47" i="10"/>
  <c r="D47" i="10"/>
  <c r="C47" i="10"/>
  <c r="B47" i="10"/>
  <c r="E46" i="10"/>
  <c r="D46" i="10"/>
  <c r="C46" i="10"/>
  <c r="B46" i="10"/>
  <c r="E45" i="10"/>
  <c r="D45" i="10"/>
  <c r="C45" i="10"/>
  <c r="B45" i="10"/>
  <c r="E44" i="10"/>
  <c r="D44" i="10"/>
  <c r="C44" i="10"/>
  <c r="B44" i="10"/>
  <c r="E43" i="10"/>
  <c r="D43" i="10"/>
  <c r="C43" i="10"/>
  <c r="B43" i="10"/>
  <c r="E42" i="10"/>
  <c r="D42" i="10"/>
  <c r="C42" i="10"/>
  <c r="B42" i="10"/>
  <c r="E41" i="10"/>
  <c r="D41" i="10"/>
  <c r="C41" i="10"/>
  <c r="B41" i="10"/>
  <c r="E40" i="10"/>
  <c r="D40" i="10"/>
  <c r="C40" i="10"/>
  <c r="B40" i="10"/>
  <c r="E39" i="10"/>
  <c r="D39" i="10"/>
  <c r="C39" i="10"/>
  <c r="B39" i="10"/>
  <c r="E38" i="10"/>
  <c r="D38" i="10"/>
  <c r="C38" i="10"/>
  <c r="B38" i="10"/>
  <c r="E37" i="10"/>
  <c r="D37" i="10"/>
  <c r="C37" i="10"/>
  <c r="B37" i="10"/>
  <c r="E36" i="10"/>
  <c r="D36" i="10"/>
  <c r="C36" i="10"/>
  <c r="B36" i="10"/>
  <c r="E35" i="10"/>
  <c r="D35" i="10"/>
  <c r="C35" i="10"/>
  <c r="B35" i="10"/>
  <c r="E34" i="10"/>
  <c r="D34" i="10"/>
  <c r="C34" i="10"/>
  <c r="B34" i="10"/>
  <c r="E33" i="10"/>
  <c r="D33" i="10"/>
  <c r="C33" i="10"/>
  <c r="B33" i="10"/>
  <c r="E32" i="10"/>
  <c r="B32" i="1" s="1"/>
  <c r="D32" i="10"/>
  <c r="C32" i="10"/>
  <c r="B32" i="10"/>
  <c r="E31" i="10"/>
  <c r="D31" i="10"/>
  <c r="C31" i="10"/>
  <c r="B31" i="10"/>
  <c r="E30" i="10"/>
  <c r="D30" i="10"/>
  <c r="C30" i="10"/>
  <c r="B30" i="10"/>
  <c r="E29" i="10"/>
  <c r="D29" i="10"/>
  <c r="C29" i="10"/>
  <c r="B29" i="10"/>
  <c r="E28" i="10"/>
  <c r="D28" i="10"/>
  <c r="C28" i="10"/>
  <c r="B28" i="10"/>
  <c r="E27" i="10"/>
  <c r="D27" i="10"/>
  <c r="C27" i="10"/>
  <c r="B27" i="10"/>
  <c r="E26" i="10"/>
  <c r="D26" i="10"/>
  <c r="C26" i="10"/>
  <c r="B26" i="10"/>
  <c r="E25" i="10"/>
  <c r="D25" i="10"/>
  <c r="C25" i="10"/>
  <c r="B25" i="10"/>
  <c r="E24" i="10"/>
  <c r="D24" i="10"/>
  <c r="C24" i="10"/>
  <c r="B24" i="10"/>
  <c r="E23" i="10"/>
  <c r="D23" i="10"/>
  <c r="C23" i="10"/>
  <c r="B23" i="10"/>
  <c r="E22" i="10"/>
  <c r="D22" i="10"/>
  <c r="C22" i="10"/>
  <c r="B22" i="10"/>
  <c r="E21" i="10"/>
  <c r="D21" i="10"/>
  <c r="C21" i="10"/>
  <c r="B21" i="10"/>
  <c r="E20" i="10"/>
  <c r="D20" i="10"/>
  <c r="C20" i="10"/>
  <c r="B20" i="10"/>
  <c r="E19" i="10"/>
  <c r="D19" i="10"/>
  <c r="C19" i="10"/>
  <c r="B19" i="10"/>
  <c r="E18" i="10"/>
  <c r="D18" i="10"/>
  <c r="C18" i="10"/>
  <c r="B18" i="10"/>
  <c r="E17" i="10"/>
  <c r="D17" i="10"/>
  <c r="C17" i="10"/>
  <c r="B17" i="10"/>
  <c r="E16" i="10"/>
  <c r="D16" i="10"/>
  <c r="C16" i="10"/>
  <c r="B16" i="10"/>
  <c r="E15" i="10"/>
  <c r="D15" i="10"/>
  <c r="C15" i="10"/>
  <c r="B15" i="10"/>
  <c r="E14" i="10"/>
  <c r="D14" i="10"/>
  <c r="C14" i="10"/>
  <c r="B14" i="10"/>
  <c r="E13" i="10"/>
  <c r="D13" i="10"/>
  <c r="C13" i="10"/>
  <c r="B13" i="10"/>
  <c r="E12" i="10"/>
  <c r="D12" i="10"/>
  <c r="C12" i="10"/>
  <c r="B12" i="10"/>
  <c r="E11" i="10"/>
  <c r="D11" i="10"/>
  <c r="C11" i="10"/>
  <c r="B11" i="10"/>
  <c r="E10" i="10"/>
  <c r="D10" i="10"/>
  <c r="C10" i="10"/>
  <c r="B10" i="10"/>
  <c r="E9" i="10"/>
  <c r="D9" i="10"/>
  <c r="C9" i="10"/>
  <c r="B9" i="10"/>
  <c r="E8" i="10"/>
  <c r="D8" i="10"/>
  <c r="C8" i="10"/>
  <c r="B8" i="10"/>
  <c r="E7" i="10"/>
  <c r="D7" i="10"/>
  <c r="C7" i="10"/>
  <c r="B7" i="10"/>
  <c r="E6" i="10"/>
  <c r="D6" i="10"/>
  <c r="C6" i="10"/>
  <c r="B6" i="10"/>
  <c r="C5" i="10"/>
  <c r="B5" i="10"/>
  <c r="H104" i="8"/>
  <c r="G104" i="8"/>
  <c r="F104" i="8"/>
  <c r="B104" i="8"/>
  <c r="H103" i="8"/>
  <c r="G103" i="8"/>
  <c r="F103" i="8"/>
  <c r="B103" i="8"/>
  <c r="H102" i="8"/>
  <c r="G102" i="8"/>
  <c r="F102" i="8"/>
  <c r="B102" i="8"/>
  <c r="H101" i="8"/>
  <c r="G101" i="8"/>
  <c r="F101" i="8"/>
  <c r="B101" i="8"/>
  <c r="H100" i="8"/>
  <c r="G100" i="8"/>
  <c r="F100" i="8"/>
  <c r="B100" i="8"/>
  <c r="H99" i="8"/>
  <c r="G99" i="8"/>
  <c r="F99" i="8"/>
  <c r="B99" i="8"/>
  <c r="H98" i="8"/>
  <c r="G98" i="8"/>
  <c r="F98" i="8"/>
  <c r="B98" i="8"/>
  <c r="H97" i="8"/>
  <c r="G97" i="8"/>
  <c r="F97" i="8"/>
  <c r="B97" i="8"/>
  <c r="H96" i="8"/>
  <c r="G96" i="8"/>
  <c r="F96" i="8"/>
  <c r="B96" i="8"/>
  <c r="H95" i="8"/>
  <c r="G95" i="8"/>
  <c r="F95" i="8"/>
  <c r="B95" i="8"/>
  <c r="H94" i="8"/>
  <c r="G94" i="8"/>
  <c r="F94" i="8"/>
  <c r="B94" i="8"/>
  <c r="H93" i="8"/>
  <c r="G93" i="8"/>
  <c r="F93" i="8"/>
  <c r="B93" i="8"/>
  <c r="H92" i="8"/>
  <c r="G92" i="8"/>
  <c r="F92" i="8"/>
  <c r="B92" i="8"/>
  <c r="H91" i="8"/>
  <c r="G91" i="8"/>
  <c r="F91" i="8"/>
  <c r="B91" i="8"/>
  <c r="H90" i="8"/>
  <c r="G90" i="8"/>
  <c r="F90" i="8"/>
  <c r="B90" i="8"/>
  <c r="H89" i="8"/>
  <c r="G89" i="8"/>
  <c r="F89" i="8"/>
  <c r="B89" i="8"/>
  <c r="H88" i="8"/>
  <c r="G88" i="8"/>
  <c r="F88" i="8"/>
  <c r="B88" i="8"/>
  <c r="H87" i="8"/>
  <c r="G87" i="8"/>
  <c r="F87" i="8"/>
  <c r="B87" i="8"/>
  <c r="H86" i="8"/>
  <c r="G86" i="8"/>
  <c r="F86" i="8"/>
  <c r="B86" i="8"/>
  <c r="H85" i="8"/>
  <c r="G85" i="8"/>
  <c r="F85" i="8"/>
  <c r="B85" i="8"/>
  <c r="H84" i="8"/>
  <c r="G84" i="8"/>
  <c r="F84" i="8"/>
  <c r="B84" i="8"/>
  <c r="H83" i="8"/>
  <c r="G83" i="8"/>
  <c r="F83" i="8"/>
  <c r="B83" i="8"/>
  <c r="H82" i="8"/>
  <c r="G82" i="8"/>
  <c r="F82" i="8"/>
  <c r="B82" i="8"/>
  <c r="H81" i="8"/>
  <c r="G81" i="8"/>
  <c r="F81" i="8"/>
  <c r="B81" i="8"/>
  <c r="H80" i="8"/>
  <c r="G80" i="8"/>
  <c r="F80" i="8"/>
  <c r="B80" i="8"/>
  <c r="H79" i="8"/>
  <c r="G79" i="8"/>
  <c r="F79" i="8"/>
  <c r="B79" i="8"/>
  <c r="H78" i="8"/>
  <c r="G78" i="8"/>
  <c r="F78" i="8"/>
  <c r="B78" i="8"/>
  <c r="H77" i="8"/>
  <c r="G77" i="8"/>
  <c r="F77" i="8"/>
  <c r="B77" i="8"/>
  <c r="H76" i="8"/>
  <c r="G76" i="8"/>
  <c r="F76" i="8"/>
  <c r="B76" i="8"/>
  <c r="H75" i="8"/>
  <c r="G75" i="8"/>
  <c r="F75" i="8"/>
  <c r="B75" i="8"/>
  <c r="H74" i="8"/>
  <c r="G74" i="8"/>
  <c r="F74" i="8"/>
  <c r="B74" i="8"/>
  <c r="H73" i="8"/>
  <c r="G73" i="8"/>
  <c r="F73" i="8"/>
  <c r="B73" i="8"/>
  <c r="H72" i="8"/>
  <c r="G72" i="8"/>
  <c r="F72" i="8"/>
  <c r="B72" i="8"/>
  <c r="H71" i="8"/>
  <c r="G71" i="8"/>
  <c r="F71" i="8"/>
  <c r="B71" i="8"/>
  <c r="H70" i="8"/>
  <c r="G70" i="8"/>
  <c r="F70" i="8"/>
  <c r="B70" i="8"/>
  <c r="H69" i="8"/>
  <c r="G69" i="8"/>
  <c r="F69" i="8"/>
  <c r="B69" i="8"/>
  <c r="H68" i="8"/>
  <c r="G68" i="8"/>
  <c r="F68" i="8"/>
  <c r="B68" i="8"/>
  <c r="H67" i="8"/>
  <c r="G67" i="8"/>
  <c r="F67" i="8"/>
  <c r="B67" i="8"/>
  <c r="H66" i="8"/>
  <c r="G66" i="8"/>
  <c r="F66" i="8"/>
  <c r="B66" i="8"/>
  <c r="H65" i="8"/>
  <c r="G65" i="8"/>
  <c r="F65" i="8"/>
  <c r="B65" i="8"/>
  <c r="H64" i="8"/>
  <c r="G64" i="8"/>
  <c r="F64" i="8"/>
  <c r="B64" i="8"/>
  <c r="H63" i="8"/>
  <c r="G63" i="8"/>
  <c r="F63" i="8"/>
  <c r="B63" i="8"/>
  <c r="H62" i="8"/>
  <c r="G62" i="8"/>
  <c r="F62" i="8"/>
  <c r="B62" i="8"/>
  <c r="H61" i="8"/>
  <c r="G61" i="8"/>
  <c r="F61" i="8"/>
  <c r="B61" i="8"/>
  <c r="H60" i="8"/>
  <c r="G60" i="8"/>
  <c r="F60" i="8"/>
  <c r="B60" i="8"/>
  <c r="H59" i="8"/>
  <c r="G59" i="8"/>
  <c r="F59" i="8"/>
  <c r="B59" i="8"/>
  <c r="H58" i="8"/>
  <c r="G58" i="8"/>
  <c r="F58" i="8"/>
  <c r="B58" i="8"/>
  <c r="H57" i="8"/>
  <c r="G57" i="8"/>
  <c r="F57" i="8"/>
  <c r="B57" i="8"/>
  <c r="H56" i="8"/>
  <c r="G56" i="8"/>
  <c r="F56" i="8"/>
  <c r="B56" i="8"/>
  <c r="H55" i="8"/>
  <c r="G55" i="8"/>
  <c r="F55" i="8"/>
  <c r="B55" i="8"/>
  <c r="H54" i="8"/>
  <c r="G54" i="8"/>
  <c r="F54" i="8"/>
  <c r="B54" i="8"/>
  <c r="H53" i="8"/>
  <c r="G53" i="8"/>
  <c r="F53" i="8"/>
  <c r="B53" i="8"/>
  <c r="H52" i="8"/>
  <c r="G52" i="8"/>
  <c r="F52" i="8"/>
  <c r="B52" i="8"/>
  <c r="H51" i="8"/>
  <c r="G51" i="8"/>
  <c r="F51" i="8"/>
  <c r="B51" i="8"/>
  <c r="H50" i="8"/>
  <c r="G50" i="8"/>
  <c r="F50" i="8"/>
  <c r="B50" i="8"/>
  <c r="H49" i="8"/>
  <c r="G49" i="8"/>
  <c r="F49" i="8"/>
  <c r="B49" i="8"/>
  <c r="H48" i="8"/>
  <c r="G48" i="8"/>
  <c r="F48" i="8"/>
  <c r="B48" i="8"/>
  <c r="H47" i="8"/>
  <c r="G47" i="8"/>
  <c r="F47" i="8"/>
  <c r="B47" i="8"/>
  <c r="H46" i="8"/>
  <c r="G46" i="8"/>
  <c r="F46" i="8"/>
  <c r="B46" i="8"/>
  <c r="H45" i="8"/>
  <c r="G45" i="8"/>
  <c r="F45" i="8"/>
  <c r="B45" i="8"/>
  <c r="H44" i="8"/>
  <c r="G44" i="8"/>
  <c r="F44" i="8"/>
  <c r="B44" i="8"/>
  <c r="H43" i="8"/>
  <c r="G43" i="8"/>
  <c r="F43" i="8"/>
  <c r="B43" i="8"/>
  <c r="H42" i="8"/>
  <c r="G42" i="8"/>
  <c r="F42" i="8"/>
  <c r="B42" i="8"/>
  <c r="H41" i="8"/>
  <c r="G41" i="8"/>
  <c r="F41" i="8"/>
  <c r="B41" i="8"/>
  <c r="H40" i="8"/>
  <c r="G40" i="8"/>
  <c r="F40" i="8"/>
  <c r="B40" i="8"/>
  <c r="H39" i="8"/>
  <c r="G39" i="8"/>
  <c r="F39" i="8"/>
  <c r="B39" i="8"/>
  <c r="H38" i="8"/>
  <c r="G38" i="8"/>
  <c r="F38" i="8"/>
  <c r="B38" i="8"/>
  <c r="H37" i="8"/>
  <c r="G37" i="8"/>
  <c r="F37" i="8"/>
  <c r="B37" i="8"/>
  <c r="H36" i="8"/>
  <c r="G36" i="8"/>
  <c r="F36" i="8"/>
  <c r="B36" i="8"/>
  <c r="H35" i="8"/>
  <c r="G35" i="8"/>
  <c r="F35" i="8"/>
  <c r="B35" i="8"/>
  <c r="H34" i="8"/>
  <c r="G34" i="8"/>
  <c r="F34" i="8"/>
  <c r="B34" i="8"/>
  <c r="H33" i="8"/>
  <c r="G33" i="8"/>
  <c r="F33" i="8"/>
  <c r="B33" i="8"/>
  <c r="H32" i="8"/>
  <c r="G32" i="8"/>
  <c r="F32" i="8"/>
  <c r="B32" i="8"/>
  <c r="H31" i="8"/>
  <c r="G31" i="8"/>
  <c r="F31" i="8"/>
  <c r="B31" i="8"/>
  <c r="H30" i="8"/>
  <c r="G30" i="8"/>
  <c r="F30" i="8"/>
  <c r="B30" i="8"/>
  <c r="H29" i="8"/>
  <c r="G29" i="8"/>
  <c r="F29" i="8"/>
  <c r="B29" i="8"/>
  <c r="H28" i="8"/>
  <c r="G28" i="8"/>
  <c r="F28" i="8"/>
  <c r="B28" i="8"/>
  <c r="H27" i="8"/>
  <c r="G27" i="8"/>
  <c r="F27" i="8"/>
  <c r="B27" i="8"/>
  <c r="H26" i="8"/>
  <c r="G26" i="8"/>
  <c r="F26" i="8"/>
  <c r="B26" i="8"/>
  <c r="H25" i="8"/>
  <c r="G25" i="8"/>
  <c r="F25" i="8"/>
  <c r="B25" i="8"/>
  <c r="H24" i="8"/>
  <c r="G24" i="8"/>
  <c r="F24" i="8"/>
  <c r="B24" i="8"/>
  <c r="H23" i="8"/>
  <c r="G23" i="8"/>
  <c r="F23" i="8"/>
  <c r="B23" i="8"/>
  <c r="H22" i="8"/>
  <c r="G22" i="8"/>
  <c r="F22" i="8"/>
  <c r="B22" i="8"/>
  <c r="H21" i="8"/>
  <c r="G21" i="8"/>
  <c r="F21" i="8"/>
  <c r="B21" i="8"/>
  <c r="H20" i="8"/>
  <c r="G20" i="8"/>
  <c r="F20" i="8"/>
  <c r="B20" i="8"/>
  <c r="H19" i="8"/>
  <c r="G19" i="8"/>
  <c r="F19" i="8"/>
  <c r="B19" i="8"/>
  <c r="H18" i="8"/>
  <c r="G18" i="8"/>
  <c r="F18" i="8"/>
  <c r="B18" i="8"/>
  <c r="H17" i="8"/>
  <c r="G17" i="8"/>
  <c r="F17" i="8"/>
  <c r="B17" i="8"/>
  <c r="H16" i="8"/>
  <c r="G16" i="8"/>
  <c r="F16" i="8"/>
  <c r="B16" i="8"/>
  <c r="H15" i="8"/>
  <c r="G15" i="8"/>
  <c r="F15" i="8"/>
  <c r="B15" i="8"/>
  <c r="H14" i="8"/>
  <c r="G14" i="8"/>
  <c r="F14" i="8"/>
  <c r="B14" i="8"/>
  <c r="H13" i="8"/>
  <c r="G13" i="8"/>
  <c r="F13" i="8"/>
  <c r="B13" i="8"/>
  <c r="H12" i="8"/>
  <c r="G12" i="8"/>
  <c r="F12" i="8"/>
  <c r="B12" i="8"/>
  <c r="H11" i="8"/>
  <c r="G11" i="8"/>
  <c r="F11" i="8"/>
  <c r="B11" i="8"/>
  <c r="H10" i="8"/>
  <c r="G10" i="8"/>
  <c r="F10" i="8"/>
  <c r="B10" i="8"/>
  <c r="H9" i="8"/>
  <c r="G9" i="8"/>
  <c r="F9" i="8"/>
  <c r="B9" i="8"/>
  <c r="H8" i="8"/>
  <c r="G8" i="8"/>
  <c r="F8" i="8"/>
  <c r="B8" i="8"/>
  <c r="H7" i="8"/>
  <c r="G7" i="8"/>
  <c r="F7" i="8"/>
  <c r="B7" i="8"/>
  <c r="H6" i="8"/>
  <c r="F6" i="8"/>
  <c r="G6" i="8" s="1"/>
  <c r="B6" i="8"/>
  <c r="H5" i="8"/>
  <c r="F5" i="8"/>
  <c r="G5" i="8" s="1"/>
  <c r="B5" i="8"/>
  <c r="K104" i="7"/>
  <c r="I104" i="7"/>
  <c r="H104" i="7"/>
  <c r="F104" i="7"/>
  <c r="E104" i="7"/>
  <c r="C104" i="7"/>
  <c r="B104" i="7"/>
  <c r="I103" i="7"/>
  <c r="K103" i="7" s="1"/>
  <c r="F103" i="7"/>
  <c r="H103" i="7" s="1"/>
  <c r="E103" i="7"/>
  <c r="C103" i="7"/>
  <c r="B103" i="7"/>
  <c r="I102" i="7"/>
  <c r="K102" i="7" s="1"/>
  <c r="H102" i="7"/>
  <c r="F102" i="7"/>
  <c r="E102" i="7"/>
  <c r="C102" i="7"/>
  <c r="B102" i="7"/>
  <c r="I101" i="7"/>
  <c r="K101" i="7" s="1"/>
  <c r="F101" i="7"/>
  <c r="H101" i="7" s="1"/>
  <c r="C101" i="7"/>
  <c r="E101" i="7" s="1"/>
  <c r="B101" i="7"/>
  <c r="K100" i="7"/>
  <c r="I100" i="7"/>
  <c r="F100" i="7"/>
  <c r="H100" i="7" s="1"/>
  <c r="E100" i="7"/>
  <c r="C100" i="7"/>
  <c r="B100" i="7"/>
  <c r="K99" i="7"/>
  <c r="I99" i="7"/>
  <c r="F99" i="7"/>
  <c r="H99" i="7" s="1"/>
  <c r="C99" i="7"/>
  <c r="E99" i="7" s="1"/>
  <c r="B99" i="7"/>
  <c r="K98" i="7"/>
  <c r="I98" i="7"/>
  <c r="H98" i="7"/>
  <c r="F98" i="7"/>
  <c r="C98" i="7"/>
  <c r="E98" i="7" s="1"/>
  <c r="B98" i="7"/>
  <c r="I97" i="7"/>
  <c r="K97" i="7" s="1"/>
  <c r="H97" i="7"/>
  <c r="F97" i="7"/>
  <c r="C97" i="7"/>
  <c r="E97" i="7" s="1"/>
  <c r="B97" i="7"/>
  <c r="K96" i="7"/>
  <c r="I96" i="7"/>
  <c r="H96" i="7"/>
  <c r="F96" i="7"/>
  <c r="E96" i="7"/>
  <c r="C96" i="7"/>
  <c r="B96" i="7"/>
  <c r="I95" i="7"/>
  <c r="K95" i="7" s="1"/>
  <c r="F95" i="7"/>
  <c r="H95" i="7" s="1"/>
  <c r="E95" i="7"/>
  <c r="C95" i="7"/>
  <c r="B95" i="7"/>
  <c r="I94" i="7"/>
  <c r="K94" i="7" s="1"/>
  <c r="H94" i="7"/>
  <c r="F94" i="7"/>
  <c r="E94" i="7"/>
  <c r="C94" i="7"/>
  <c r="B94" i="7"/>
  <c r="I93" i="7"/>
  <c r="K93" i="7" s="1"/>
  <c r="F93" i="7"/>
  <c r="H93" i="7" s="1"/>
  <c r="C93" i="7"/>
  <c r="E93" i="7" s="1"/>
  <c r="B93" i="7"/>
  <c r="K92" i="7"/>
  <c r="I92" i="7"/>
  <c r="F92" i="7"/>
  <c r="H92" i="7" s="1"/>
  <c r="E92" i="7"/>
  <c r="C92" i="7"/>
  <c r="B92" i="7"/>
  <c r="K91" i="7"/>
  <c r="I91" i="7"/>
  <c r="F91" i="7"/>
  <c r="H91" i="7" s="1"/>
  <c r="C91" i="7"/>
  <c r="E91" i="7" s="1"/>
  <c r="B91" i="7"/>
  <c r="K90" i="7"/>
  <c r="I90" i="7"/>
  <c r="H90" i="7"/>
  <c r="F90" i="7"/>
  <c r="C90" i="7"/>
  <c r="E90" i="7" s="1"/>
  <c r="B90" i="7"/>
  <c r="I89" i="7"/>
  <c r="K89" i="7" s="1"/>
  <c r="H89" i="7"/>
  <c r="F89" i="7"/>
  <c r="C89" i="7"/>
  <c r="E89" i="7" s="1"/>
  <c r="B89" i="7"/>
  <c r="K88" i="7"/>
  <c r="I88" i="7"/>
  <c r="H88" i="7"/>
  <c r="F88" i="7"/>
  <c r="E88" i="7"/>
  <c r="C88" i="7"/>
  <c r="B88" i="7"/>
  <c r="I87" i="7"/>
  <c r="K87" i="7" s="1"/>
  <c r="F87" i="7"/>
  <c r="H87" i="7" s="1"/>
  <c r="E87" i="7"/>
  <c r="C87" i="7"/>
  <c r="B87" i="7"/>
  <c r="I86" i="7"/>
  <c r="K86" i="7" s="1"/>
  <c r="H86" i="7"/>
  <c r="F86" i="7"/>
  <c r="E86" i="7"/>
  <c r="C86" i="7"/>
  <c r="B86" i="7"/>
  <c r="I85" i="7"/>
  <c r="K85" i="7" s="1"/>
  <c r="F85" i="7"/>
  <c r="H85" i="7" s="1"/>
  <c r="C85" i="7"/>
  <c r="E85" i="7" s="1"/>
  <c r="B85" i="7"/>
  <c r="K84" i="7"/>
  <c r="I84" i="7"/>
  <c r="F84" i="7"/>
  <c r="H84" i="7" s="1"/>
  <c r="E84" i="7"/>
  <c r="C84" i="7"/>
  <c r="B84" i="7"/>
  <c r="K83" i="7"/>
  <c r="I83" i="7"/>
  <c r="F83" i="7"/>
  <c r="H83" i="7" s="1"/>
  <c r="C83" i="7"/>
  <c r="E83" i="7" s="1"/>
  <c r="B83" i="7"/>
  <c r="K82" i="7"/>
  <c r="I82" i="7"/>
  <c r="H82" i="7"/>
  <c r="F82" i="7"/>
  <c r="C82" i="7"/>
  <c r="E82" i="7" s="1"/>
  <c r="B82" i="7"/>
  <c r="I81" i="7"/>
  <c r="K81" i="7" s="1"/>
  <c r="H81" i="7"/>
  <c r="F81" i="7"/>
  <c r="C81" i="7"/>
  <c r="E81" i="7" s="1"/>
  <c r="B81" i="7"/>
  <c r="K80" i="7"/>
  <c r="I80" i="7"/>
  <c r="H80" i="7"/>
  <c r="F80" i="7"/>
  <c r="E80" i="7"/>
  <c r="C80" i="7"/>
  <c r="B80" i="7"/>
  <c r="I79" i="7"/>
  <c r="K79" i="7" s="1"/>
  <c r="F79" i="7"/>
  <c r="H79" i="7" s="1"/>
  <c r="E79" i="7"/>
  <c r="C79" i="7"/>
  <c r="B79" i="7"/>
  <c r="I78" i="7"/>
  <c r="K78" i="7" s="1"/>
  <c r="H78" i="7"/>
  <c r="F78" i="7"/>
  <c r="E78" i="7"/>
  <c r="C78" i="7"/>
  <c r="B78" i="7"/>
  <c r="I77" i="7"/>
  <c r="K77" i="7" s="1"/>
  <c r="F77" i="7"/>
  <c r="H77" i="7" s="1"/>
  <c r="C77" i="7"/>
  <c r="E77" i="7" s="1"/>
  <c r="B77" i="7"/>
  <c r="K76" i="7"/>
  <c r="I76" i="7"/>
  <c r="F76" i="7"/>
  <c r="H76" i="7" s="1"/>
  <c r="E76" i="7"/>
  <c r="C76" i="7"/>
  <c r="B76" i="7"/>
  <c r="K75" i="7"/>
  <c r="I75" i="7"/>
  <c r="F75" i="7"/>
  <c r="H75" i="7" s="1"/>
  <c r="C75" i="7"/>
  <c r="E75" i="7" s="1"/>
  <c r="B75" i="7"/>
  <c r="K74" i="7"/>
  <c r="I74" i="7"/>
  <c r="H74" i="7"/>
  <c r="F74" i="7"/>
  <c r="C74" i="7"/>
  <c r="E74" i="7" s="1"/>
  <c r="B74" i="7"/>
  <c r="I73" i="7"/>
  <c r="K73" i="7" s="1"/>
  <c r="H73" i="7"/>
  <c r="F73" i="7"/>
  <c r="C73" i="7"/>
  <c r="E73" i="7" s="1"/>
  <c r="B73" i="7"/>
  <c r="K72" i="7"/>
  <c r="I72" i="7"/>
  <c r="H72" i="7"/>
  <c r="F72" i="7"/>
  <c r="E72" i="7"/>
  <c r="C72" i="7"/>
  <c r="B72" i="7"/>
  <c r="I71" i="7"/>
  <c r="K71" i="7" s="1"/>
  <c r="F71" i="7"/>
  <c r="H71" i="7" s="1"/>
  <c r="E71" i="7"/>
  <c r="C71" i="7"/>
  <c r="B71" i="7"/>
  <c r="I70" i="7"/>
  <c r="K70" i="7" s="1"/>
  <c r="H70" i="7"/>
  <c r="F70" i="7"/>
  <c r="E70" i="7"/>
  <c r="C70" i="7"/>
  <c r="B70" i="7"/>
  <c r="I69" i="7"/>
  <c r="K69" i="7" s="1"/>
  <c r="F69" i="7"/>
  <c r="H69" i="7" s="1"/>
  <c r="C69" i="7"/>
  <c r="E69" i="7" s="1"/>
  <c r="B69" i="7"/>
  <c r="K68" i="7"/>
  <c r="I68" i="7"/>
  <c r="F68" i="7"/>
  <c r="H68" i="7" s="1"/>
  <c r="E68" i="7"/>
  <c r="C68" i="7"/>
  <c r="B68" i="7"/>
  <c r="K67" i="7"/>
  <c r="I67" i="7"/>
  <c r="F67" i="7"/>
  <c r="H67" i="7" s="1"/>
  <c r="C67" i="7"/>
  <c r="E67" i="7" s="1"/>
  <c r="B67" i="7"/>
  <c r="K66" i="7"/>
  <c r="I66" i="7"/>
  <c r="H66" i="7"/>
  <c r="F66" i="7"/>
  <c r="C66" i="7"/>
  <c r="E66" i="7" s="1"/>
  <c r="B66" i="7"/>
  <c r="I65" i="7"/>
  <c r="K65" i="7" s="1"/>
  <c r="H65" i="7"/>
  <c r="F65" i="7"/>
  <c r="C65" i="7"/>
  <c r="E65" i="7" s="1"/>
  <c r="B65" i="7"/>
  <c r="K64" i="7"/>
  <c r="I64" i="7"/>
  <c r="H64" i="7"/>
  <c r="F64" i="7"/>
  <c r="E64" i="7"/>
  <c r="C64" i="7"/>
  <c r="B64" i="7"/>
  <c r="I63" i="7"/>
  <c r="K63" i="7" s="1"/>
  <c r="F63" i="7"/>
  <c r="H63" i="7" s="1"/>
  <c r="E63" i="7"/>
  <c r="C63" i="7"/>
  <c r="B63" i="7"/>
  <c r="I62" i="7"/>
  <c r="K62" i="7" s="1"/>
  <c r="H62" i="7"/>
  <c r="F62" i="7"/>
  <c r="E62" i="7"/>
  <c r="C62" i="7"/>
  <c r="B62" i="7"/>
  <c r="I61" i="7"/>
  <c r="K61" i="7" s="1"/>
  <c r="F61" i="7"/>
  <c r="H61" i="7" s="1"/>
  <c r="C61" i="7"/>
  <c r="E61" i="7" s="1"/>
  <c r="B61" i="7"/>
  <c r="K60" i="7"/>
  <c r="I60" i="7"/>
  <c r="F60" i="7"/>
  <c r="H60" i="7" s="1"/>
  <c r="E60" i="7"/>
  <c r="C60" i="7"/>
  <c r="B60" i="7"/>
  <c r="K59" i="7"/>
  <c r="I59" i="7"/>
  <c r="F59" i="7"/>
  <c r="H59" i="7" s="1"/>
  <c r="C59" i="7"/>
  <c r="E59" i="7" s="1"/>
  <c r="B59" i="7"/>
  <c r="K58" i="7"/>
  <c r="I58" i="7"/>
  <c r="H58" i="7"/>
  <c r="F58" i="7"/>
  <c r="C58" i="7"/>
  <c r="E58" i="7" s="1"/>
  <c r="B58" i="7"/>
  <c r="I57" i="7"/>
  <c r="K57" i="7" s="1"/>
  <c r="H57" i="7"/>
  <c r="F57" i="7"/>
  <c r="C57" i="7"/>
  <c r="E57" i="7" s="1"/>
  <c r="B57" i="7"/>
  <c r="K56" i="7"/>
  <c r="I56" i="7"/>
  <c r="H56" i="7"/>
  <c r="F56" i="7"/>
  <c r="E56" i="7"/>
  <c r="C56" i="7"/>
  <c r="B56" i="7"/>
  <c r="I55" i="7"/>
  <c r="K55" i="7" s="1"/>
  <c r="F55" i="7"/>
  <c r="H55" i="7" s="1"/>
  <c r="E55" i="7"/>
  <c r="C55" i="7"/>
  <c r="B55" i="7"/>
  <c r="I54" i="7"/>
  <c r="K54" i="7" s="1"/>
  <c r="H54" i="7"/>
  <c r="F54" i="7"/>
  <c r="E54" i="7"/>
  <c r="C54" i="7"/>
  <c r="B54" i="7"/>
  <c r="I53" i="7"/>
  <c r="K53" i="7" s="1"/>
  <c r="F53" i="7"/>
  <c r="H53" i="7" s="1"/>
  <c r="C53" i="7"/>
  <c r="E53" i="7" s="1"/>
  <c r="B53" i="7"/>
  <c r="K52" i="7"/>
  <c r="I52" i="7"/>
  <c r="F52" i="7"/>
  <c r="H52" i="7" s="1"/>
  <c r="E52" i="7"/>
  <c r="C52" i="7"/>
  <c r="B52" i="7"/>
  <c r="K51" i="7"/>
  <c r="I51" i="7"/>
  <c r="F51" i="7"/>
  <c r="H51" i="7" s="1"/>
  <c r="C51" i="7"/>
  <c r="E51" i="7" s="1"/>
  <c r="B51" i="7"/>
  <c r="K50" i="7"/>
  <c r="I50" i="7"/>
  <c r="H50" i="7"/>
  <c r="F50" i="7"/>
  <c r="C50" i="7"/>
  <c r="E50" i="7" s="1"/>
  <c r="B50" i="7"/>
  <c r="I49" i="7"/>
  <c r="K49" i="7" s="1"/>
  <c r="H49" i="7"/>
  <c r="F49" i="7"/>
  <c r="C49" i="7"/>
  <c r="E49" i="7" s="1"/>
  <c r="B49" i="7"/>
  <c r="K48" i="7"/>
  <c r="I48" i="7"/>
  <c r="H48" i="7"/>
  <c r="F48" i="7"/>
  <c r="E48" i="7"/>
  <c r="C48" i="7"/>
  <c r="B48" i="7"/>
  <c r="I47" i="7"/>
  <c r="K47" i="7" s="1"/>
  <c r="F47" i="7"/>
  <c r="H47" i="7" s="1"/>
  <c r="E47" i="7"/>
  <c r="C47" i="7"/>
  <c r="B47" i="7"/>
  <c r="I46" i="7"/>
  <c r="K46" i="7" s="1"/>
  <c r="H46" i="7"/>
  <c r="F46" i="7"/>
  <c r="E46" i="7"/>
  <c r="C46" i="7"/>
  <c r="B46" i="7"/>
  <c r="I45" i="7"/>
  <c r="K45" i="7" s="1"/>
  <c r="F45" i="7"/>
  <c r="H45" i="7" s="1"/>
  <c r="C45" i="7"/>
  <c r="E45" i="7" s="1"/>
  <c r="B45" i="7"/>
  <c r="K44" i="7"/>
  <c r="I44" i="7"/>
  <c r="F44" i="7"/>
  <c r="H44" i="7" s="1"/>
  <c r="E44" i="7"/>
  <c r="C44" i="7"/>
  <c r="B44" i="7"/>
  <c r="K43" i="7"/>
  <c r="I43" i="7"/>
  <c r="F43" i="7"/>
  <c r="H43" i="7" s="1"/>
  <c r="C43" i="7"/>
  <c r="E43" i="7" s="1"/>
  <c r="B43" i="7"/>
  <c r="K42" i="7"/>
  <c r="I42" i="7"/>
  <c r="H42" i="7"/>
  <c r="F42" i="7"/>
  <c r="C42" i="7"/>
  <c r="E42" i="7" s="1"/>
  <c r="B42" i="7"/>
  <c r="I41" i="7"/>
  <c r="K41" i="7" s="1"/>
  <c r="H41" i="7"/>
  <c r="F41" i="7"/>
  <c r="C41" i="7"/>
  <c r="E41" i="7" s="1"/>
  <c r="B41" i="7"/>
  <c r="K40" i="7"/>
  <c r="I40" i="7"/>
  <c r="H40" i="7"/>
  <c r="F40" i="7"/>
  <c r="E40" i="7"/>
  <c r="C40" i="7"/>
  <c r="B40" i="7"/>
  <c r="I39" i="7"/>
  <c r="K39" i="7" s="1"/>
  <c r="F39" i="7"/>
  <c r="H39" i="7" s="1"/>
  <c r="E39" i="7"/>
  <c r="C39" i="7"/>
  <c r="B39" i="7"/>
  <c r="I38" i="7"/>
  <c r="K38" i="7" s="1"/>
  <c r="H38" i="7"/>
  <c r="F38" i="7"/>
  <c r="E38" i="7"/>
  <c r="C38" i="7"/>
  <c r="B38" i="7"/>
  <c r="I37" i="7"/>
  <c r="K37" i="7" s="1"/>
  <c r="F37" i="7"/>
  <c r="H37" i="7" s="1"/>
  <c r="C37" i="7"/>
  <c r="E37" i="7" s="1"/>
  <c r="B37" i="7"/>
  <c r="K36" i="7"/>
  <c r="I36" i="7"/>
  <c r="F36" i="7"/>
  <c r="H36" i="7" s="1"/>
  <c r="E36" i="7"/>
  <c r="C36" i="7"/>
  <c r="B36" i="7"/>
  <c r="K35" i="7"/>
  <c r="I35" i="7"/>
  <c r="F35" i="7"/>
  <c r="H35" i="7" s="1"/>
  <c r="C35" i="7"/>
  <c r="E35" i="7" s="1"/>
  <c r="B35" i="7"/>
  <c r="K34" i="7"/>
  <c r="I34" i="7"/>
  <c r="H34" i="7"/>
  <c r="F34" i="7"/>
  <c r="C34" i="7"/>
  <c r="E34" i="7" s="1"/>
  <c r="B34" i="7"/>
  <c r="I33" i="7"/>
  <c r="K33" i="7" s="1"/>
  <c r="H33" i="7"/>
  <c r="F33" i="7"/>
  <c r="C33" i="7"/>
  <c r="E33" i="7" s="1"/>
  <c r="B33" i="7"/>
  <c r="K32" i="7"/>
  <c r="I32" i="7"/>
  <c r="H32" i="7"/>
  <c r="F32" i="7"/>
  <c r="E32" i="7"/>
  <c r="C32" i="7"/>
  <c r="B32" i="7"/>
  <c r="I31" i="7"/>
  <c r="K31" i="7" s="1"/>
  <c r="F31" i="7"/>
  <c r="H31" i="7" s="1"/>
  <c r="E31" i="7"/>
  <c r="C31" i="7"/>
  <c r="B31" i="7"/>
  <c r="I30" i="7"/>
  <c r="K30" i="7" s="1"/>
  <c r="H30" i="7"/>
  <c r="F30" i="7"/>
  <c r="E30" i="7"/>
  <c r="C30" i="7"/>
  <c r="B30" i="7"/>
  <c r="I29" i="7"/>
  <c r="K29" i="7" s="1"/>
  <c r="F29" i="7"/>
  <c r="H29" i="7" s="1"/>
  <c r="C29" i="7"/>
  <c r="E29" i="7" s="1"/>
  <c r="B29" i="7"/>
  <c r="K28" i="7"/>
  <c r="I28" i="7"/>
  <c r="F28" i="7"/>
  <c r="H28" i="7" s="1"/>
  <c r="E28" i="7"/>
  <c r="C28" i="7"/>
  <c r="B28" i="7"/>
  <c r="K27" i="7"/>
  <c r="I27" i="7"/>
  <c r="F27" i="7"/>
  <c r="H27" i="7" s="1"/>
  <c r="C27" i="7"/>
  <c r="E27" i="7" s="1"/>
  <c r="B27" i="7"/>
  <c r="K26" i="7"/>
  <c r="I26" i="7"/>
  <c r="H26" i="7"/>
  <c r="F26" i="7"/>
  <c r="C26" i="7"/>
  <c r="E26" i="7" s="1"/>
  <c r="B26" i="7"/>
  <c r="I25" i="7"/>
  <c r="K25" i="7" s="1"/>
  <c r="H25" i="7"/>
  <c r="F25" i="7"/>
  <c r="C25" i="7"/>
  <c r="E25" i="7" s="1"/>
  <c r="B25" i="7"/>
  <c r="K24" i="7"/>
  <c r="I24" i="7"/>
  <c r="H24" i="7"/>
  <c r="F24" i="7"/>
  <c r="E24" i="7"/>
  <c r="C24" i="7"/>
  <c r="B24" i="7"/>
  <c r="I23" i="7"/>
  <c r="K23" i="7" s="1"/>
  <c r="F23" i="7"/>
  <c r="H23" i="7" s="1"/>
  <c r="E23" i="7"/>
  <c r="C23" i="7"/>
  <c r="B23" i="7"/>
  <c r="I22" i="7"/>
  <c r="K22" i="7" s="1"/>
  <c r="H22" i="7"/>
  <c r="F22" i="7"/>
  <c r="E22" i="7"/>
  <c r="C22" i="7"/>
  <c r="B22" i="7"/>
  <c r="I21" i="7"/>
  <c r="K21" i="7" s="1"/>
  <c r="F21" i="7"/>
  <c r="H21" i="7" s="1"/>
  <c r="C21" i="7"/>
  <c r="E21" i="7" s="1"/>
  <c r="B21" i="7"/>
  <c r="K20" i="7"/>
  <c r="I20" i="7"/>
  <c r="F20" i="7"/>
  <c r="H20" i="7" s="1"/>
  <c r="E20" i="7"/>
  <c r="C20" i="7"/>
  <c r="B20" i="7"/>
  <c r="K19" i="7"/>
  <c r="I19" i="7"/>
  <c r="F19" i="7"/>
  <c r="H19" i="7" s="1"/>
  <c r="C19" i="7"/>
  <c r="E19" i="7" s="1"/>
  <c r="B19" i="7"/>
  <c r="K18" i="7"/>
  <c r="I18" i="7"/>
  <c r="H18" i="7"/>
  <c r="F18" i="7"/>
  <c r="C18" i="7"/>
  <c r="E18" i="7" s="1"/>
  <c r="B18" i="7"/>
  <c r="I17" i="7"/>
  <c r="K17" i="7" s="1"/>
  <c r="H17" i="7"/>
  <c r="F17" i="7"/>
  <c r="C17" i="7"/>
  <c r="E17" i="7" s="1"/>
  <c r="B17" i="7"/>
  <c r="K16" i="7"/>
  <c r="I16" i="7"/>
  <c r="H16" i="7"/>
  <c r="F16" i="7"/>
  <c r="E16" i="7"/>
  <c r="C16" i="7"/>
  <c r="B16" i="7"/>
  <c r="I15" i="7"/>
  <c r="K15" i="7" s="1"/>
  <c r="F15" i="7"/>
  <c r="H15" i="7" s="1"/>
  <c r="E15" i="7"/>
  <c r="C15" i="7"/>
  <c r="B15" i="7"/>
  <c r="I14" i="7"/>
  <c r="K14" i="7" s="1"/>
  <c r="H14" i="7"/>
  <c r="F14" i="7"/>
  <c r="E14" i="7"/>
  <c r="C14" i="7"/>
  <c r="B14" i="7"/>
  <c r="I13" i="7"/>
  <c r="K13" i="7" s="1"/>
  <c r="F13" i="7"/>
  <c r="H13" i="7" s="1"/>
  <c r="C13" i="7"/>
  <c r="E13" i="7" s="1"/>
  <c r="B13" i="7"/>
  <c r="K12" i="7"/>
  <c r="I12" i="7"/>
  <c r="F12" i="7"/>
  <c r="H12" i="7" s="1"/>
  <c r="E12" i="7"/>
  <c r="C12" i="7"/>
  <c r="B12" i="7"/>
  <c r="K11" i="7"/>
  <c r="I11" i="7"/>
  <c r="F11" i="7"/>
  <c r="H11" i="7" s="1"/>
  <c r="C11" i="7"/>
  <c r="E11" i="7" s="1"/>
  <c r="B11" i="7"/>
  <c r="K10" i="7"/>
  <c r="I10" i="7"/>
  <c r="H10" i="7"/>
  <c r="F10" i="7"/>
  <c r="C10" i="7"/>
  <c r="E10" i="7" s="1"/>
  <c r="B10" i="7"/>
  <c r="I9" i="7"/>
  <c r="K9" i="7" s="1"/>
  <c r="H9" i="7"/>
  <c r="F9" i="7"/>
  <c r="C9" i="7"/>
  <c r="E9" i="7" s="1"/>
  <c r="B9" i="7"/>
  <c r="K8" i="7"/>
  <c r="I8" i="7"/>
  <c r="H8" i="7"/>
  <c r="F8" i="7"/>
  <c r="E8" i="7"/>
  <c r="C8" i="7"/>
  <c r="B8" i="7"/>
  <c r="I7" i="7"/>
  <c r="K7" i="7" s="1"/>
  <c r="F7" i="7"/>
  <c r="H7" i="7" s="1"/>
  <c r="E7" i="7"/>
  <c r="C7" i="7"/>
  <c r="B7" i="7"/>
  <c r="I6" i="7"/>
  <c r="K6" i="7" s="1"/>
  <c r="H6" i="7"/>
  <c r="F6" i="7"/>
  <c r="E6" i="7"/>
  <c r="C6" i="7"/>
  <c r="B6" i="7"/>
  <c r="I5" i="7"/>
  <c r="K5" i="7" s="1"/>
  <c r="F5" i="7"/>
  <c r="H5" i="7" s="1"/>
  <c r="C5" i="7"/>
  <c r="E5" i="7" s="1"/>
  <c r="B5" i="7"/>
  <c r="F104" i="6"/>
  <c r="E104" i="6"/>
  <c r="D104" i="6"/>
  <c r="F504" i="15" s="1"/>
  <c r="G504" i="15" s="1"/>
  <c r="C104" i="6"/>
  <c r="B104" i="6"/>
  <c r="F103" i="6"/>
  <c r="E103" i="6"/>
  <c r="D103" i="6"/>
  <c r="F503" i="15" s="1"/>
  <c r="G503" i="15" s="1"/>
  <c r="C103" i="6"/>
  <c r="B103" i="6"/>
  <c r="F102" i="6"/>
  <c r="E102" i="6"/>
  <c r="D102" i="6"/>
  <c r="F502" i="15" s="1"/>
  <c r="G502" i="15" s="1"/>
  <c r="C102" i="6"/>
  <c r="B102" i="6"/>
  <c r="F101" i="6"/>
  <c r="E101" i="6"/>
  <c r="D101" i="6"/>
  <c r="F501" i="15" s="1"/>
  <c r="G501" i="15" s="1"/>
  <c r="C101" i="6"/>
  <c r="B101" i="6"/>
  <c r="F100" i="6"/>
  <c r="E100" i="6"/>
  <c r="D100" i="6"/>
  <c r="F500" i="15" s="1"/>
  <c r="G500" i="15" s="1"/>
  <c r="C100" i="6"/>
  <c r="B100" i="6"/>
  <c r="F99" i="6"/>
  <c r="E99" i="6"/>
  <c r="D99" i="6"/>
  <c r="F499" i="15" s="1"/>
  <c r="G499" i="15" s="1"/>
  <c r="C99" i="6"/>
  <c r="B99" i="6"/>
  <c r="F98" i="6"/>
  <c r="E98" i="6"/>
  <c r="D98" i="6"/>
  <c r="F498" i="15" s="1"/>
  <c r="G498" i="15" s="1"/>
  <c r="C98" i="6"/>
  <c r="B98" i="6"/>
  <c r="F97" i="6"/>
  <c r="E97" i="6"/>
  <c r="D97" i="6"/>
  <c r="F497" i="15" s="1"/>
  <c r="G497" i="15" s="1"/>
  <c r="C97" i="6"/>
  <c r="B97" i="6"/>
  <c r="F96" i="6"/>
  <c r="E96" i="6"/>
  <c r="D96" i="6"/>
  <c r="F496" i="15" s="1"/>
  <c r="G496" i="15" s="1"/>
  <c r="C96" i="6"/>
  <c r="B96" i="6"/>
  <c r="F95" i="6"/>
  <c r="E95" i="6"/>
  <c r="D95" i="6"/>
  <c r="F495" i="15" s="1"/>
  <c r="G495" i="15" s="1"/>
  <c r="C95" i="6"/>
  <c r="B95" i="6"/>
  <c r="F94" i="6"/>
  <c r="E94" i="6"/>
  <c r="D94" i="6"/>
  <c r="F494" i="15" s="1"/>
  <c r="G494" i="15" s="1"/>
  <c r="C94" i="6"/>
  <c r="B94" i="6"/>
  <c r="F93" i="6"/>
  <c r="E93" i="6"/>
  <c r="D93" i="6"/>
  <c r="F493" i="15" s="1"/>
  <c r="G493" i="15" s="1"/>
  <c r="C93" i="6"/>
  <c r="B93" i="6"/>
  <c r="F92" i="6"/>
  <c r="E92" i="6"/>
  <c r="D92" i="6"/>
  <c r="F492" i="15" s="1"/>
  <c r="G492" i="15" s="1"/>
  <c r="C92" i="6"/>
  <c r="B92" i="6"/>
  <c r="F91" i="6"/>
  <c r="E91" i="6"/>
  <c r="D91" i="6"/>
  <c r="F491" i="15" s="1"/>
  <c r="G491" i="15" s="1"/>
  <c r="C91" i="6"/>
  <c r="B91" i="6"/>
  <c r="F90" i="6"/>
  <c r="E90" i="6"/>
  <c r="D90" i="6"/>
  <c r="F490" i="15" s="1"/>
  <c r="G490" i="15" s="1"/>
  <c r="C90" i="6"/>
  <c r="B90" i="6"/>
  <c r="F89" i="6"/>
  <c r="E89" i="6"/>
  <c r="D89" i="6"/>
  <c r="F489" i="15" s="1"/>
  <c r="G489" i="15" s="1"/>
  <c r="C89" i="6"/>
  <c r="B89" i="6"/>
  <c r="F88" i="6"/>
  <c r="E88" i="6"/>
  <c r="D88" i="6"/>
  <c r="F488" i="15" s="1"/>
  <c r="G488" i="15" s="1"/>
  <c r="C88" i="6"/>
  <c r="B88" i="6"/>
  <c r="F87" i="6"/>
  <c r="E87" i="6"/>
  <c r="D87" i="6"/>
  <c r="F487" i="15" s="1"/>
  <c r="G487" i="15" s="1"/>
  <c r="C87" i="6"/>
  <c r="B87" i="6"/>
  <c r="F86" i="6"/>
  <c r="E86" i="6"/>
  <c r="D86" i="6"/>
  <c r="F486" i="15" s="1"/>
  <c r="G486" i="15" s="1"/>
  <c r="C86" i="6"/>
  <c r="B86" i="6"/>
  <c r="F85" i="6"/>
  <c r="E85" i="6"/>
  <c r="D85" i="6"/>
  <c r="F485" i="15" s="1"/>
  <c r="G485" i="15" s="1"/>
  <c r="C85" i="6"/>
  <c r="B85" i="6"/>
  <c r="F84" i="6"/>
  <c r="E84" i="6"/>
  <c r="D84" i="6"/>
  <c r="F484" i="15" s="1"/>
  <c r="G484" i="15" s="1"/>
  <c r="C84" i="6"/>
  <c r="B84" i="6"/>
  <c r="F83" i="6"/>
  <c r="E83" i="6"/>
  <c r="D83" i="6"/>
  <c r="F483" i="15" s="1"/>
  <c r="G483" i="15" s="1"/>
  <c r="C83" i="6"/>
  <c r="B83" i="6"/>
  <c r="F82" i="6"/>
  <c r="E82" i="6"/>
  <c r="D82" i="6"/>
  <c r="F482" i="15" s="1"/>
  <c r="G482" i="15" s="1"/>
  <c r="C82" i="6"/>
  <c r="B82" i="6"/>
  <c r="F81" i="6"/>
  <c r="E81" i="6"/>
  <c r="D81" i="6"/>
  <c r="F481" i="15" s="1"/>
  <c r="G481" i="15" s="1"/>
  <c r="C81" i="6"/>
  <c r="B81" i="6"/>
  <c r="F80" i="6"/>
  <c r="E80" i="6"/>
  <c r="D80" i="6"/>
  <c r="F480" i="15" s="1"/>
  <c r="G480" i="15" s="1"/>
  <c r="C80" i="6"/>
  <c r="B80" i="6"/>
  <c r="F79" i="6"/>
  <c r="E79" i="6"/>
  <c r="D79" i="6"/>
  <c r="F479" i="15" s="1"/>
  <c r="G479" i="15" s="1"/>
  <c r="C79" i="6"/>
  <c r="B79" i="6"/>
  <c r="F78" i="6"/>
  <c r="E78" i="6"/>
  <c r="D78" i="6"/>
  <c r="F478" i="15" s="1"/>
  <c r="G478" i="15" s="1"/>
  <c r="C78" i="6"/>
  <c r="B78" i="6"/>
  <c r="F77" i="6"/>
  <c r="E77" i="6"/>
  <c r="D77" i="6"/>
  <c r="F477" i="15" s="1"/>
  <c r="G477" i="15" s="1"/>
  <c r="C77" i="6"/>
  <c r="B77" i="6"/>
  <c r="F76" i="6"/>
  <c r="E76" i="6"/>
  <c r="D76" i="6"/>
  <c r="F476" i="15" s="1"/>
  <c r="G476" i="15" s="1"/>
  <c r="C76" i="6"/>
  <c r="B76" i="6"/>
  <c r="F75" i="6"/>
  <c r="E75" i="6"/>
  <c r="D75" i="6"/>
  <c r="F475" i="15" s="1"/>
  <c r="G475" i="15" s="1"/>
  <c r="C75" i="6"/>
  <c r="B75" i="6"/>
  <c r="F74" i="6"/>
  <c r="E74" i="6"/>
  <c r="D74" i="6"/>
  <c r="F474" i="15" s="1"/>
  <c r="G474" i="15" s="1"/>
  <c r="C74" i="6"/>
  <c r="B74" i="6"/>
  <c r="F73" i="6"/>
  <c r="E73" i="6"/>
  <c r="D73" i="6"/>
  <c r="F473" i="15" s="1"/>
  <c r="C73" i="6"/>
  <c r="B73" i="6"/>
  <c r="F72" i="6"/>
  <c r="E72" i="6"/>
  <c r="D72" i="6"/>
  <c r="F472" i="15" s="1"/>
  <c r="G472" i="15" s="1"/>
  <c r="C72" i="6"/>
  <c r="B72" i="6"/>
  <c r="F71" i="6"/>
  <c r="E71" i="6"/>
  <c r="D71" i="6"/>
  <c r="F471" i="15" s="1"/>
  <c r="G471" i="15" s="1"/>
  <c r="C71" i="6"/>
  <c r="B71" i="6"/>
  <c r="F70" i="6"/>
  <c r="E70" i="6"/>
  <c r="D70" i="6"/>
  <c r="F470" i="15" s="1"/>
  <c r="G470" i="15" s="1"/>
  <c r="C70" i="6"/>
  <c r="B70" i="6"/>
  <c r="F69" i="6"/>
  <c r="E69" i="6"/>
  <c r="D69" i="6"/>
  <c r="F469" i="15" s="1"/>
  <c r="G469" i="15" s="1"/>
  <c r="C69" i="6"/>
  <c r="B69" i="6"/>
  <c r="F68" i="6"/>
  <c r="E68" i="6"/>
  <c r="D68" i="6"/>
  <c r="F468" i="15" s="1"/>
  <c r="G468" i="15" s="1"/>
  <c r="C68" i="6"/>
  <c r="B68" i="6"/>
  <c r="F67" i="6"/>
  <c r="E67" i="6"/>
  <c r="D67" i="6"/>
  <c r="F467" i="15" s="1"/>
  <c r="G467" i="15" s="1"/>
  <c r="C67" i="6"/>
  <c r="B67" i="6"/>
  <c r="F66" i="6"/>
  <c r="E66" i="6"/>
  <c r="D66" i="6"/>
  <c r="F466" i="15" s="1"/>
  <c r="G466" i="15" s="1"/>
  <c r="C66" i="6"/>
  <c r="B66" i="6"/>
  <c r="F65" i="6"/>
  <c r="E65" i="6"/>
  <c r="D65" i="6"/>
  <c r="C65" i="6"/>
  <c r="B65" i="6"/>
  <c r="F64" i="6"/>
  <c r="E64" i="6"/>
  <c r="D64" i="6"/>
  <c r="F464" i="15" s="1"/>
  <c r="G464" i="15" s="1"/>
  <c r="C64" i="6"/>
  <c r="B64" i="6"/>
  <c r="F63" i="6"/>
  <c r="E63" i="6"/>
  <c r="D63" i="6"/>
  <c r="F463" i="15" s="1"/>
  <c r="G463" i="15" s="1"/>
  <c r="C63" i="6"/>
  <c r="B63" i="6"/>
  <c r="F62" i="6"/>
  <c r="E62" i="6"/>
  <c r="D62" i="6"/>
  <c r="F462" i="15" s="1"/>
  <c r="G462" i="15" s="1"/>
  <c r="C62" i="6"/>
  <c r="B62" i="6"/>
  <c r="F61" i="6"/>
  <c r="E61" i="6"/>
  <c r="D61" i="6"/>
  <c r="F461" i="15" s="1"/>
  <c r="G461" i="15" s="1"/>
  <c r="C61" i="6"/>
  <c r="B61" i="6"/>
  <c r="F60" i="6"/>
  <c r="E60" i="6"/>
  <c r="D60" i="6"/>
  <c r="F460" i="15" s="1"/>
  <c r="G460" i="15" s="1"/>
  <c r="C60" i="6"/>
  <c r="B60" i="6"/>
  <c r="F59" i="6"/>
  <c r="E59" i="6"/>
  <c r="D59" i="6"/>
  <c r="F459" i="15" s="1"/>
  <c r="G459" i="15" s="1"/>
  <c r="C59" i="6"/>
  <c r="B59" i="6"/>
  <c r="F58" i="6"/>
  <c r="E58" i="6"/>
  <c r="D58" i="6"/>
  <c r="F458" i="15" s="1"/>
  <c r="G458" i="15" s="1"/>
  <c r="C58" i="6"/>
  <c r="B58" i="6"/>
  <c r="F57" i="6"/>
  <c r="E57" i="6"/>
  <c r="D57" i="6"/>
  <c r="F457" i="15" s="1"/>
  <c r="C57" i="6"/>
  <c r="B57" i="6"/>
  <c r="F56" i="6"/>
  <c r="E56" i="6"/>
  <c r="D56" i="6"/>
  <c r="F456" i="15" s="1"/>
  <c r="G456" i="15" s="1"/>
  <c r="C56" i="6"/>
  <c r="B56" i="6"/>
  <c r="F55" i="6"/>
  <c r="E55" i="6"/>
  <c r="D55" i="6"/>
  <c r="F455" i="15" s="1"/>
  <c r="G455" i="15" s="1"/>
  <c r="C55" i="6"/>
  <c r="B55" i="6"/>
  <c r="F54" i="6"/>
  <c r="E54" i="6"/>
  <c r="D54" i="6"/>
  <c r="F454" i="15" s="1"/>
  <c r="G454" i="15" s="1"/>
  <c r="C54" i="6"/>
  <c r="B54" i="6"/>
  <c r="F53" i="6"/>
  <c r="E53" i="6"/>
  <c r="D53" i="6"/>
  <c r="F453" i="15" s="1"/>
  <c r="G453" i="15" s="1"/>
  <c r="C53" i="6"/>
  <c r="B53" i="6"/>
  <c r="F52" i="6"/>
  <c r="E52" i="6"/>
  <c r="D52" i="6"/>
  <c r="F452" i="15" s="1"/>
  <c r="G452" i="15" s="1"/>
  <c r="C52" i="6"/>
  <c r="B52" i="6"/>
  <c r="F51" i="6"/>
  <c r="E51" i="6"/>
  <c r="D51" i="6"/>
  <c r="F451" i="15" s="1"/>
  <c r="G451" i="15" s="1"/>
  <c r="C51" i="6"/>
  <c r="B51" i="6"/>
  <c r="F50" i="6"/>
  <c r="E50" i="6"/>
  <c r="D50" i="6"/>
  <c r="F450" i="15" s="1"/>
  <c r="G450" i="15" s="1"/>
  <c r="C50" i="6"/>
  <c r="B50" i="6"/>
  <c r="F49" i="6"/>
  <c r="E49" i="6"/>
  <c r="D49" i="6"/>
  <c r="F449" i="15" s="1"/>
  <c r="G449" i="15" s="1"/>
  <c r="C49" i="6"/>
  <c r="B49" i="6"/>
  <c r="F48" i="6"/>
  <c r="E48" i="6"/>
  <c r="D48" i="6"/>
  <c r="F448" i="15" s="1"/>
  <c r="G448" i="15" s="1"/>
  <c r="C48" i="6"/>
  <c r="B48" i="6"/>
  <c r="F47" i="6"/>
  <c r="E47" i="6"/>
  <c r="D47" i="6"/>
  <c r="F447" i="15" s="1"/>
  <c r="G447" i="15" s="1"/>
  <c r="C47" i="6"/>
  <c r="B47" i="6"/>
  <c r="F46" i="6"/>
  <c r="E46" i="6"/>
  <c r="D46" i="6"/>
  <c r="F446" i="15" s="1"/>
  <c r="G446" i="15" s="1"/>
  <c r="C46" i="6"/>
  <c r="B46" i="6"/>
  <c r="F45" i="6"/>
  <c r="E45" i="6"/>
  <c r="D45" i="6"/>
  <c r="F445" i="15" s="1"/>
  <c r="G445" i="15" s="1"/>
  <c r="C45" i="6"/>
  <c r="B45" i="6"/>
  <c r="F44" i="6"/>
  <c r="E44" i="6"/>
  <c r="D44" i="6"/>
  <c r="F444" i="15" s="1"/>
  <c r="G444" i="15" s="1"/>
  <c r="C44" i="6"/>
  <c r="B44" i="6"/>
  <c r="F43" i="6"/>
  <c r="E43" i="6"/>
  <c r="D43" i="6"/>
  <c r="F443" i="15" s="1"/>
  <c r="G443" i="15" s="1"/>
  <c r="C43" i="6"/>
  <c r="B43" i="6"/>
  <c r="F42" i="6"/>
  <c r="E42" i="6"/>
  <c r="D42" i="6"/>
  <c r="F442" i="15" s="1"/>
  <c r="G442" i="15" s="1"/>
  <c r="C42" i="6"/>
  <c r="B42" i="6"/>
  <c r="F41" i="6"/>
  <c r="E41" i="6"/>
  <c r="D41" i="6"/>
  <c r="F441" i="15" s="1"/>
  <c r="G441" i="15" s="1"/>
  <c r="C41" i="6"/>
  <c r="B41" i="6"/>
  <c r="F40" i="6"/>
  <c r="E40" i="6"/>
  <c r="D40" i="6"/>
  <c r="F440" i="15" s="1"/>
  <c r="G440" i="15" s="1"/>
  <c r="C40" i="6"/>
  <c r="B40" i="6"/>
  <c r="F39" i="6"/>
  <c r="E39" i="6"/>
  <c r="D39" i="6"/>
  <c r="F439" i="15" s="1"/>
  <c r="G439" i="15" s="1"/>
  <c r="C39" i="6"/>
  <c r="B39" i="6"/>
  <c r="F38" i="6"/>
  <c r="E38" i="6"/>
  <c r="D38" i="6"/>
  <c r="F438" i="15" s="1"/>
  <c r="G438" i="15" s="1"/>
  <c r="C38" i="6"/>
  <c r="B38" i="6"/>
  <c r="F37" i="6"/>
  <c r="E37" i="6"/>
  <c r="D37" i="6"/>
  <c r="F437" i="15" s="1"/>
  <c r="G437" i="15" s="1"/>
  <c r="C37" i="6"/>
  <c r="B37" i="6"/>
  <c r="F36" i="6"/>
  <c r="E36" i="6"/>
  <c r="D36" i="6"/>
  <c r="F436" i="15" s="1"/>
  <c r="G436" i="15" s="1"/>
  <c r="C36" i="6"/>
  <c r="B36" i="6"/>
  <c r="F35" i="6"/>
  <c r="E35" i="6"/>
  <c r="D35" i="6"/>
  <c r="F435" i="15" s="1"/>
  <c r="G435" i="15" s="1"/>
  <c r="C35" i="6"/>
  <c r="B35" i="6"/>
  <c r="F34" i="6"/>
  <c r="E34" i="6"/>
  <c r="D34" i="6"/>
  <c r="F434" i="15" s="1"/>
  <c r="G434" i="15" s="1"/>
  <c r="C34" i="6"/>
  <c r="B34" i="6"/>
  <c r="F33" i="6"/>
  <c r="E33" i="6"/>
  <c r="D33" i="6"/>
  <c r="F433" i="15" s="1"/>
  <c r="G433" i="15" s="1"/>
  <c r="C33" i="6"/>
  <c r="B33" i="6"/>
  <c r="F32" i="6"/>
  <c r="E32" i="6"/>
  <c r="D32" i="6"/>
  <c r="F432" i="15" s="1"/>
  <c r="G432" i="15" s="1"/>
  <c r="C32" i="6"/>
  <c r="B32" i="6"/>
  <c r="F31" i="6"/>
  <c r="E31" i="6"/>
  <c r="D31" i="6"/>
  <c r="F431" i="15" s="1"/>
  <c r="G431" i="15" s="1"/>
  <c r="C31" i="6"/>
  <c r="B31" i="6"/>
  <c r="F30" i="6"/>
  <c r="E30" i="6"/>
  <c r="D30" i="6"/>
  <c r="F430" i="15" s="1"/>
  <c r="G430" i="15" s="1"/>
  <c r="C30" i="6"/>
  <c r="B30" i="6"/>
  <c r="F29" i="6"/>
  <c r="E29" i="6"/>
  <c r="D29" i="6"/>
  <c r="F429" i="15" s="1"/>
  <c r="C29" i="6"/>
  <c r="B29" i="6"/>
  <c r="F28" i="6"/>
  <c r="E28" i="6"/>
  <c r="D28" i="6"/>
  <c r="F428" i="15" s="1"/>
  <c r="G428" i="15" s="1"/>
  <c r="C28" i="6"/>
  <c r="B28" i="6"/>
  <c r="F27" i="6"/>
  <c r="E27" i="6"/>
  <c r="D27" i="6"/>
  <c r="F427" i="15" s="1"/>
  <c r="G427" i="15" s="1"/>
  <c r="C27" i="6"/>
  <c r="B27" i="6"/>
  <c r="F26" i="6"/>
  <c r="E26" i="6"/>
  <c r="D26" i="6"/>
  <c r="F426" i="15" s="1"/>
  <c r="G426" i="15" s="1"/>
  <c r="C26" i="6"/>
  <c r="B26" i="6"/>
  <c r="F25" i="6"/>
  <c r="E25" i="6"/>
  <c r="D25" i="6"/>
  <c r="F425" i="15" s="1"/>
  <c r="G425" i="15" s="1"/>
  <c r="C25" i="6"/>
  <c r="B25" i="6"/>
  <c r="F24" i="6"/>
  <c r="E24" i="6"/>
  <c r="D24" i="6"/>
  <c r="F424" i="15" s="1"/>
  <c r="G424" i="15" s="1"/>
  <c r="C24" i="6"/>
  <c r="B24" i="6"/>
  <c r="F23" i="6"/>
  <c r="E23" i="6"/>
  <c r="D23" i="6"/>
  <c r="F423" i="15" s="1"/>
  <c r="G423" i="15" s="1"/>
  <c r="C23" i="6"/>
  <c r="B23" i="6"/>
  <c r="F22" i="6"/>
  <c r="E22" i="6"/>
  <c r="D22" i="6"/>
  <c r="F422" i="15" s="1"/>
  <c r="G422" i="15" s="1"/>
  <c r="C22" i="6"/>
  <c r="B22" i="6"/>
  <c r="F21" i="6"/>
  <c r="E21" i="6"/>
  <c r="D21" i="6"/>
  <c r="F421" i="15" s="1"/>
  <c r="G421" i="15" s="1"/>
  <c r="C21" i="6"/>
  <c r="B21" i="6"/>
  <c r="F20" i="6"/>
  <c r="E20" i="6"/>
  <c r="D20" i="6"/>
  <c r="F420" i="15" s="1"/>
  <c r="G420" i="15" s="1"/>
  <c r="C20" i="6"/>
  <c r="B20" i="6"/>
  <c r="F19" i="6"/>
  <c r="E19" i="6"/>
  <c r="D19" i="6"/>
  <c r="F419" i="15" s="1"/>
  <c r="G419" i="15" s="1"/>
  <c r="C19" i="6"/>
  <c r="B19" i="6"/>
  <c r="F18" i="6"/>
  <c r="E18" i="6"/>
  <c r="D18" i="6"/>
  <c r="F418" i="15" s="1"/>
  <c r="G418" i="15" s="1"/>
  <c r="C18" i="6"/>
  <c r="B18" i="6"/>
  <c r="F17" i="6"/>
  <c r="E17" i="6"/>
  <c r="D17" i="6"/>
  <c r="F417" i="15" s="1"/>
  <c r="G417" i="15" s="1"/>
  <c r="C17" i="6"/>
  <c r="B17" i="6"/>
  <c r="F16" i="6"/>
  <c r="E16" i="6"/>
  <c r="D16" i="6"/>
  <c r="F416" i="15" s="1"/>
  <c r="G416" i="15" s="1"/>
  <c r="C16" i="6"/>
  <c r="B16" i="6"/>
  <c r="F15" i="6"/>
  <c r="E15" i="6"/>
  <c r="D15" i="6"/>
  <c r="F415" i="15" s="1"/>
  <c r="G415" i="15" s="1"/>
  <c r="C15" i="6"/>
  <c r="B15" i="6"/>
  <c r="F14" i="6"/>
  <c r="E14" i="6"/>
  <c r="D14" i="6"/>
  <c r="F414" i="15" s="1"/>
  <c r="G414" i="15" s="1"/>
  <c r="C14" i="6"/>
  <c r="B14" i="6"/>
  <c r="F13" i="6"/>
  <c r="E13" i="6"/>
  <c r="D13" i="6"/>
  <c r="F413" i="15" s="1"/>
  <c r="G413" i="15" s="1"/>
  <c r="C13" i="6"/>
  <c r="B13" i="6"/>
  <c r="F12" i="6"/>
  <c r="E12" i="6"/>
  <c r="D12" i="6"/>
  <c r="F412" i="15" s="1"/>
  <c r="G412" i="15" s="1"/>
  <c r="C12" i="6"/>
  <c r="B12" i="6"/>
  <c r="F11" i="6"/>
  <c r="E11" i="6"/>
  <c r="D11" i="6"/>
  <c r="F411" i="15" s="1"/>
  <c r="G411" i="15" s="1"/>
  <c r="C11" i="6"/>
  <c r="B11" i="6"/>
  <c r="F10" i="6"/>
  <c r="E10" i="6"/>
  <c r="D10" i="6"/>
  <c r="F410" i="15" s="1"/>
  <c r="G410" i="15" s="1"/>
  <c r="C10" i="6"/>
  <c r="B10" i="6"/>
  <c r="F9" i="6"/>
  <c r="E9" i="6"/>
  <c r="D9" i="6"/>
  <c r="F409" i="15" s="1"/>
  <c r="G409" i="15" s="1"/>
  <c r="C9" i="6"/>
  <c r="B9" i="6"/>
  <c r="F8" i="6"/>
  <c r="E8" i="6"/>
  <c r="D8" i="6"/>
  <c r="F408" i="15" s="1"/>
  <c r="G408" i="15" s="1"/>
  <c r="C8" i="6"/>
  <c r="B8" i="6"/>
  <c r="F7" i="6"/>
  <c r="E7" i="6"/>
  <c r="D7" i="6"/>
  <c r="F407" i="15" s="1"/>
  <c r="G407" i="15" s="1"/>
  <c r="C7" i="6"/>
  <c r="B7" i="6"/>
  <c r="F6" i="6"/>
  <c r="E6" i="6"/>
  <c r="D6" i="6"/>
  <c r="F406" i="15" s="1"/>
  <c r="G406" i="15" s="1"/>
  <c r="C6" i="6"/>
  <c r="B6" i="6"/>
  <c r="F5" i="6"/>
  <c r="E5" i="6"/>
  <c r="D5" i="6"/>
  <c r="F405" i="15" s="1"/>
  <c r="G405" i="15" s="1"/>
  <c r="C5" i="6"/>
  <c r="B5" i="6"/>
  <c r="B104" i="5"/>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B13" i="5"/>
  <c r="B12" i="5"/>
  <c r="B11" i="5"/>
  <c r="B10" i="5"/>
  <c r="B9" i="5"/>
  <c r="B8" i="5"/>
  <c r="B7" i="5"/>
  <c r="B6" i="5"/>
  <c r="B5" i="5"/>
  <c r="Q104" i="4"/>
  <c r="H104" i="4"/>
  <c r="Q103" i="4"/>
  <c r="H103" i="4"/>
  <c r="Q102" i="4"/>
  <c r="H102" i="4"/>
  <c r="Q101" i="4"/>
  <c r="H101" i="4"/>
  <c r="Q100" i="4"/>
  <c r="H100" i="4"/>
  <c r="Q99" i="4"/>
  <c r="H99" i="4"/>
  <c r="Q98" i="4"/>
  <c r="H98" i="4"/>
  <c r="Q97" i="4"/>
  <c r="H97" i="4"/>
  <c r="Q96" i="4"/>
  <c r="H96" i="4"/>
  <c r="Q95" i="4"/>
  <c r="H95" i="4"/>
  <c r="Q94" i="4"/>
  <c r="H94" i="4"/>
  <c r="Q93" i="4"/>
  <c r="H93" i="4"/>
  <c r="Q92" i="4"/>
  <c r="H92" i="4"/>
  <c r="Q91" i="4"/>
  <c r="H91" i="4"/>
  <c r="Q90" i="4"/>
  <c r="H90" i="4"/>
  <c r="Q89" i="4"/>
  <c r="H89" i="4"/>
  <c r="Q88" i="4"/>
  <c r="H88" i="4"/>
  <c r="Q87" i="4"/>
  <c r="H87" i="4"/>
  <c r="Q86" i="4"/>
  <c r="H86" i="4"/>
  <c r="Q85" i="4"/>
  <c r="H85" i="4"/>
  <c r="Q84" i="4"/>
  <c r="H84" i="4"/>
  <c r="Q83" i="4"/>
  <c r="H83" i="4"/>
  <c r="Q82" i="4"/>
  <c r="H82" i="4"/>
  <c r="Q81" i="4"/>
  <c r="H81" i="4"/>
  <c r="Q80" i="4"/>
  <c r="H80" i="4"/>
  <c r="Q79" i="4"/>
  <c r="H79" i="4"/>
  <c r="Q78" i="4"/>
  <c r="H78" i="4"/>
  <c r="Q77" i="4"/>
  <c r="H77" i="4"/>
  <c r="Q76" i="4"/>
  <c r="H76" i="4"/>
  <c r="Q75" i="4"/>
  <c r="H75" i="4"/>
  <c r="Q74" i="4"/>
  <c r="H74" i="4"/>
  <c r="Q73" i="4"/>
  <c r="H73" i="4"/>
  <c r="Q72" i="4"/>
  <c r="H72" i="4"/>
  <c r="Q71" i="4"/>
  <c r="H71" i="4"/>
  <c r="Q70" i="4"/>
  <c r="H70" i="4"/>
  <c r="Q69" i="4"/>
  <c r="H69" i="4"/>
  <c r="Q68" i="4"/>
  <c r="H68" i="4"/>
  <c r="Q67" i="4"/>
  <c r="H67" i="4"/>
  <c r="Q66" i="4"/>
  <c r="H66" i="4"/>
  <c r="Q65" i="4"/>
  <c r="H65" i="4"/>
  <c r="Q64" i="4"/>
  <c r="H64" i="4"/>
  <c r="Q63" i="4"/>
  <c r="H63" i="4"/>
  <c r="Q62" i="4"/>
  <c r="H62" i="4"/>
  <c r="Q61" i="4"/>
  <c r="H61" i="4"/>
  <c r="Q60" i="4"/>
  <c r="H60" i="4"/>
  <c r="Q59" i="4"/>
  <c r="H59" i="4"/>
  <c r="Q58" i="4"/>
  <c r="H58" i="4"/>
  <c r="Q57" i="4"/>
  <c r="H57" i="4"/>
  <c r="Q56" i="4"/>
  <c r="H56" i="4"/>
  <c r="Q55" i="4"/>
  <c r="H55" i="4"/>
  <c r="Q54" i="4"/>
  <c r="H54" i="4"/>
  <c r="Q53" i="4"/>
  <c r="H53" i="4"/>
  <c r="Q52" i="4"/>
  <c r="H52" i="4"/>
  <c r="Q51" i="4"/>
  <c r="H51" i="4"/>
  <c r="Q50" i="4"/>
  <c r="H50" i="4"/>
  <c r="Q49" i="4"/>
  <c r="H49" i="4"/>
  <c r="Q48" i="4"/>
  <c r="H48" i="4"/>
  <c r="Q47" i="4"/>
  <c r="H47" i="4"/>
  <c r="Q46" i="4"/>
  <c r="H46" i="4"/>
  <c r="Q45" i="4"/>
  <c r="H45" i="4"/>
  <c r="Q44" i="4"/>
  <c r="H44" i="4"/>
  <c r="Q43" i="4"/>
  <c r="H43" i="4"/>
  <c r="Q42" i="4"/>
  <c r="H42" i="4"/>
  <c r="Q41" i="4"/>
  <c r="H41" i="4"/>
  <c r="Q40" i="4"/>
  <c r="H40" i="4"/>
  <c r="Q39" i="4"/>
  <c r="H39" i="4"/>
  <c r="Q38" i="4"/>
  <c r="H38" i="4"/>
  <c r="Q37" i="4"/>
  <c r="H37" i="4"/>
  <c r="Q36" i="4"/>
  <c r="H36" i="4"/>
  <c r="Q35" i="4"/>
  <c r="H35" i="4"/>
  <c r="Q34" i="4"/>
  <c r="H34" i="4"/>
  <c r="Q33" i="4"/>
  <c r="H33" i="4"/>
  <c r="Q32" i="4"/>
  <c r="H32" i="4"/>
  <c r="Q31" i="4"/>
  <c r="H31" i="4"/>
  <c r="Q30" i="4"/>
  <c r="H30" i="4"/>
  <c r="Q29" i="4"/>
  <c r="H29" i="4"/>
  <c r="Q28" i="4"/>
  <c r="H28" i="4"/>
  <c r="Q27" i="4"/>
  <c r="H27" i="4"/>
  <c r="Q26" i="4"/>
  <c r="H26" i="4"/>
  <c r="Q25" i="4"/>
  <c r="H25" i="4"/>
  <c r="Q24" i="4"/>
  <c r="H24" i="4"/>
  <c r="Q23" i="4"/>
  <c r="H23" i="4"/>
  <c r="Q22" i="4"/>
  <c r="H22" i="4"/>
  <c r="Q21" i="4"/>
  <c r="H21" i="4"/>
  <c r="Q20" i="4"/>
  <c r="H20" i="4"/>
  <c r="Q19" i="4"/>
  <c r="H19" i="4"/>
  <c r="Q18" i="4"/>
  <c r="H18" i="4"/>
  <c r="Q17" i="4"/>
  <c r="H17" i="4"/>
  <c r="Q16" i="4"/>
  <c r="H16" i="4"/>
  <c r="Q15" i="4"/>
  <c r="H15" i="4"/>
  <c r="Q14" i="4"/>
  <c r="H14" i="4"/>
  <c r="Q13" i="4"/>
  <c r="H13" i="4"/>
  <c r="Q12" i="4"/>
  <c r="H12" i="4"/>
  <c r="Q11" i="4"/>
  <c r="H11" i="4"/>
  <c r="Q10" i="4"/>
  <c r="H10" i="4"/>
  <c r="Q9" i="4"/>
  <c r="H9" i="4"/>
  <c r="Q8" i="4"/>
  <c r="H8" i="4"/>
  <c r="Q7" i="4"/>
  <c r="H7" i="4"/>
  <c r="D5" i="10" s="1"/>
  <c r="E5" i="10" s="1"/>
  <c r="Q6" i="4"/>
  <c r="H6" i="4"/>
  <c r="Q5" i="4"/>
  <c r="H5" i="4"/>
  <c r="B34" i="1"/>
  <c r="B33" i="1"/>
  <c r="B31" i="1"/>
  <c r="B28" i="1"/>
  <c r="B27" i="1"/>
  <c r="B26" i="1"/>
  <c r="B25" i="1"/>
  <c r="B24" i="1"/>
  <c r="F15" i="1"/>
  <c r="E15" i="1"/>
  <c r="F14" i="1"/>
  <c r="E14" i="1"/>
  <c r="F13" i="1"/>
  <c r="E13" i="1"/>
  <c r="F12" i="1"/>
  <c r="E12" i="1"/>
  <c r="F11" i="1"/>
  <c r="E11" i="1"/>
  <c r="F10" i="1"/>
  <c r="E10" i="1"/>
  <c r="B10" i="1"/>
  <c r="F9" i="1"/>
  <c r="E9" i="1"/>
  <c r="B9" i="1"/>
  <c r="F8" i="1"/>
  <c r="E8" i="1"/>
  <c r="B8" i="1"/>
  <c r="F7" i="1"/>
  <c r="E7" i="1"/>
  <c r="B7" i="1"/>
  <c r="F6" i="1"/>
  <c r="E6" i="1"/>
  <c r="B6" i="1"/>
  <c r="B5" i="1"/>
  <c r="K10" i="15" l="1"/>
  <c r="J10" i="15"/>
  <c r="B20" i="1"/>
  <c r="B19" i="1"/>
  <c r="J9" i="15"/>
  <c r="B38" i="1"/>
  <c r="B37" i="1"/>
  <c r="B36" i="1"/>
  <c r="B21" i="1"/>
  <c r="K8" i="15"/>
  <c r="K15" i="15" s="1"/>
  <c r="B43" i="1" s="1"/>
  <c r="J13" i="15"/>
  <c r="J8" i="15"/>
  <c r="B18" i="1"/>
  <c r="J7" i="15"/>
  <c r="K11" i="15"/>
  <c r="K12" i="15"/>
</calcChain>
</file>

<file path=xl/sharedStrings.xml><?xml version="1.0" encoding="utf-8"?>
<sst xmlns="http://schemas.openxmlformats.org/spreadsheetml/2006/main" count="3775" uniqueCount="1050">
  <si>
    <t>HRPro TT — Dashboard</t>
  </si>
  <si>
    <t>Last refreshed: live (Excel recalculates on open).</t>
  </si>
  <si>
    <t>Headcount</t>
  </si>
  <si>
    <t>Headcount by Department</t>
  </si>
  <si>
    <t>Total Employees</t>
  </si>
  <si>
    <t>Department</t>
  </si>
  <si>
    <t>Active</t>
  </si>
  <si>
    <t>Total</t>
  </si>
  <si>
    <t>Operations</t>
  </si>
  <si>
    <t>On Probation</t>
  </si>
  <si>
    <t>Finance</t>
  </si>
  <si>
    <t>On Leave</t>
  </si>
  <si>
    <t>Human Resources</t>
  </si>
  <si>
    <t>Notice Period</t>
  </si>
  <si>
    <t>Sales</t>
  </si>
  <si>
    <t>Inactive</t>
  </si>
  <si>
    <t>Marketing</t>
  </si>
  <si>
    <t>IT</t>
  </si>
  <si>
    <t>Customer Service</t>
  </si>
  <si>
    <t>Administration</t>
  </si>
  <si>
    <t>Logistics</t>
  </si>
  <si>
    <t>Legal</t>
  </si>
  <si>
    <t>Alerts (Action Required)</t>
  </si>
  <si>
    <t>Probation Ending in 30 Days</t>
  </si>
  <si>
    <t>Reviews Overdue</t>
  </si>
  <si>
    <t>Reviews Due in Next 30 Days</t>
  </si>
  <si>
    <t>Negative Vacation Balance</t>
  </si>
  <si>
    <t>Tenure Distribution</t>
  </si>
  <si>
    <t>&lt; 1 year</t>
  </si>
  <si>
    <t>1–3 years</t>
  </si>
  <si>
    <t>3–5 years</t>
  </si>
  <si>
    <t>5+ years</t>
  </si>
  <si>
    <t>Average Tenure (Years)</t>
  </si>
  <si>
    <t>Tier 2 — Compliance &amp; Risk Alerts</t>
  </si>
  <si>
    <t>Probation Decisions Pending</t>
  </si>
  <si>
    <t>Probation Past Due (No Decision)</t>
  </si>
  <si>
    <t>Contracts Expiring (60 days)</t>
  </si>
  <si>
    <t>Work Permits Expiring (90 days)</t>
  </si>
  <si>
    <t>Work Permits EXPIRED</t>
  </si>
  <si>
    <t>Trainings Expiring Soon</t>
  </si>
  <si>
    <t>Trainings EXPIRED</t>
  </si>
  <si>
    <t>Active Disciplinary Warnings</t>
  </si>
  <si>
    <t>Document Files Below 100%</t>
  </si>
  <si>
    <t>Data Integrity</t>
  </si>
  <si>
    <t>Total Orphan Values</t>
  </si>
  <si>
    <t>See "Data Integrity" tab → filter Status = ORPHAN to find affected rows.</t>
  </si>
  <si>
    <t>HRPro TT — How to Use</t>
  </si>
  <si>
    <t>A short guide to managing your workforce records, leave, performance, probation, contracts, training, discipline, and document compliance.</t>
  </si>
  <si>
    <t>1. First-time setup</t>
  </si>
  <si>
    <t>Open the Privacy &amp; Access tab. Complete the file storage location, breach contact, and authorised users list. Follow the hardening instructions to set a file password and apply sheet protection.</t>
  </si>
  <si>
    <t>Open the Setup tab. Adjust the controlled lists (Departments, Positions, Status, Pay Frequency, Contract Type, Leave Type, Performance Rating, Warning Type, Document Items, Common Trainings, Permit Status) to match your organisation. Verify the statutory leave entitlements and the warning validity periods.</t>
  </si>
  <si>
    <t>2. Adding an employee</t>
  </si>
  <si>
    <t>Open the Employee Master tab. Add a new row with a unique Employee ID (e.g. EMP-004). Treat the ID as permanent — it is the key that links every other tab to this employee.</t>
  </si>
  <si>
    <t>Fill in identity, employment, and compensation details: name, position, department, status, contract type, start date, manager, email, phone, salary, pay frequency, NIS number, BIR number. Probation End auto-calculates when Contract Type is set to Probationary.</t>
  </si>
  <si>
    <t>Across the workbook, "Full Name (auto)" and similar columns appear blank until you enter the same Employee ID on those tabs. Salary, pay frequency, and statutory IDs auto-pull to Employment Details.</t>
  </si>
  <si>
    <t>3. Day-to-day workflow</t>
  </si>
  <si>
    <t>Leave Tracker — record days taken in the yellow cells. Balances calculate automatically. A red cell means the employee has gone over their entitlement. Default vacation entitlement is the flat figure on the Setup tab. To scale vacation by years of service instead, set the Vacation Tenure Ladder toggle on Setup to Yes; entitlement then comes from the matching tier (default tiers: 0–4 years 14 days, 5–9 years 17 days, 10+ years 21 days — edit to match your contracts). Sick and Maternity entitlements use the flat Setup defaults regardless.</t>
  </si>
  <si>
    <t>Performance — enter the most recent review date and rating. Next Review Due and Status (On Track / Due Soon / OVERDUE) auto-calculate based on the cycle length set in Setup.</t>
  </si>
  <si>
    <t>Probation Tracker — auto-pulls probationary employees. Days Remaining colour-codes amber within 30 days, red within 14 days. Record the decision (Confirm / Extend / Release / Resigned) and decision date as you act.</t>
  </si>
  <si>
    <t>Contract &amp; Permit Tracker — for fixed-term contracts and non-nationals on work permits. Days-to-expiry columns colour-code against the windows in Setup. Begin permit renewal at least 90 days before expiry.</t>
  </si>
  <si>
    <t>Training Register — one row per training event per employee. For renewable certifications (First Aid, OSH, etc.) set Renewable to Yes and enter validity in months — the expiry date and status calculate automatically.</t>
  </si>
  <si>
    <t>Disciplinary Register — record warnings as they are issued. Validity months auto-fill based on warning type using the values in Setup. Records remain after lapsing for audit purposes — Status changes from Active to Lapsed.</t>
  </si>
  <si>
    <t>Document Checklist — mark each onboarding document as Yes / No / N/A per employee. Completion percentage auto-calculates ignoring N/A items. Files below 70% complete flag red.</t>
  </si>
  <si>
    <t>4. The dashboard</t>
  </si>
  <si>
    <t>Refreshes automatically. Treat any non-zero count in the red Alerts blocks as an action item. The highest-risk indicator on the entire workbook is "Work Permits EXPIRED" — employing a non-national on a lapsed permit creates exposure under the Immigration Act for both employer and employee.</t>
  </si>
  <si>
    <t>5. Editing the Setup lists</t>
  </si>
  <si>
    <t>You can add, rename, or delete items in any Setup list. Dropdowns expand automatically — there is no row limit. Editing a list does not retrospectively update existing employee records, however. After any edit, open the Data Integrity tab to find any "orphan" values left behind by a rename or deletion.</t>
  </si>
  <si>
    <t>6. Data integrity audits</t>
  </si>
  <si>
    <t>Open the Data Integrity tab any time you have edited the Setup lists. The Quick Summary panel in the top right shows orphan counts per field. To find specific orphans, filter the Status column to ORPHAN — the Sheet, Cell, Employee ID, and Field columns tell you exactly where to look. To fix: either edit the affected cell to a current Setup value, or restore the missing item to Setup.</t>
  </si>
  <si>
    <t>Aim for zero orphans. The Dashboard shows a Total Orphan Values count for at-a-glance health.</t>
  </si>
  <si>
    <t>7. Privacy and data protection</t>
  </si>
  <si>
    <t>This workbook contains personal data subject to the Data Protection Act 2011. Personal Info, Employment Details, and Disciplinary Register hold the most sensitive content and carry banner warnings.</t>
  </si>
  <si>
    <t>Apply a file-level password (File &gt; Info &gt; Protect Workbook &gt; Encrypt with Password) and store it separately. Apply Sheet Protection (Review &gt; Protect Sheet) on Personal Info, Employment Details, and Disciplinary Register. Restrict edit access at the storage layer (SharePoint, Drive, server folder). Never email this file as an attachment — share via a secure link with permissions controlled at the storage layer. Maintain the access log on the Privacy &amp; Access tab.</t>
  </si>
  <si>
    <t>8. Conventions and key behaviours</t>
  </si>
  <si>
    <t>Yellow cells with blue text are user inputs.</t>
  </si>
  <si>
    <t>White cells are formulas — please don't overwrite them.</t>
  </si>
  <si>
    <t>"Auto" columns (Full Name, Department, etc.) populate the moment you enter a matching Employee ID. Until then they appear blank.</t>
  </si>
  <si>
    <t>A change to an employee's record on the Master propagates to all linked tabs immediately. Salary, pay frequency, and statutory IDs are stored only on the Master and viewed via Employment Details.</t>
  </si>
  <si>
    <t>Setup — Controlled Lists &amp; Statutory Defaults</t>
  </si>
  <si>
    <t>Edit, add, or delete items in any of the columns below. Dropdowns throughout the workbook will reflect your changes automatically — no need to extend ranges. Add new items in the next empty cell of the relevant column.</t>
  </si>
  <si>
    <t>Departments</t>
  </si>
  <si>
    <t>Positions</t>
  </si>
  <si>
    <t>Status</t>
  </si>
  <si>
    <t>Pay Frequency</t>
  </si>
  <si>
    <t>Contract Type</t>
  </si>
  <si>
    <t>Leave Type</t>
  </si>
  <si>
    <t>Performance Rating</t>
  </si>
  <si>
    <t>Warning Type</t>
  </si>
  <si>
    <t>Document Item</t>
  </si>
  <si>
    <t>Common Trainings</t>
  </si>
  <si>
    <t>Permit Status</t>
  </si>
  <si>
    <t>Manager</t>
  </si>
  <si>
    <t>Monthly</t>
  </si>
  <si>
    <t>Permanent</t>
  </si>
  <si>
    <t>Vacation</t>
  </si>
  <si>
    <t>1 - Below</t>
  </si>
  <si>
    <t>Verbal</t>
  </si>
  <si>
    <t>Signed Contract</t>
  </si>
  <si>
    <t>OSH Induction</t>
  </si>
  <si>
    <t>Not Applicable</t>
  </si>
  <si>
    <t>Supervisor</t>
  </si>
  <si>
    <t>Probation</t>
  </si>
  <si>
    <t>Fortnightly</t>
  </si>
  <si>
    <t>Fixed-Term</t>
  </si>
  <si>
    <t>Sick</t>
  </si>
  <si>
    <t>2 - Developing</t>
  </si>
  <si>
    <t>Written</t>
  </si>
  <si>
    <t>TD-1 Filed</t>
  </si>
  <si>
    <t>First Aid</t>
  </si>
  <si>
    <t>Officer</t>
  </si>
  <si>
    <t>Weekly</t>
  </si>
  <si>
    <t>On-Call</t>
  </si>
  <si>
    <t>Maternity</t>
  </si>
  <si>
    <t>3 - Meets</t>
  </si>
  <si>
    <t>Final</t>
  </si>
  <si>
    <t>NIS Application</t>
  </si>
  <si>
    <t>Fire Warden</t>
  </si>
  <si>
    <t>Pending Renewal</t>
  </si>
  <si>
    <t>Assistant</t>
  </si>
  <si>
    <t>Probationary</t>
  </si>
  <si>
    <t>Paternity</t>
  </si>
  <si>
    <t>4 - Exceeds</t>
  </si>
  <si>
    <t>Suspension</t>
  </si>
  <si>
    <t>BIR Registration</t>
  </si>
  <si>
    <t>Food Handler</t>
  </si>
  <si>
    <t>Expired</t>
  </si>
  <si>
    <t>Coordinator</t>
  </si>
  <si>
    <t>Bereavement</t>
  </si>
  <si>
    <t>5 - Outstanding</t>
  </si>
  <si>
    <t>Dismissal</t>
  </si>
  <si>
    <t>Photo ID Copy</t>
  </si>
  <si>
    <t>HACCP</t>
  </si>
  <si>
    <t>In Application</t>
  </si>
  <si>
    <t>Specialist</t>
  </si>
  <si>
    <t>Study</t>
  </si>
  <si>
    <t>Qualifications</t>
  </si>
  <si>
    <t>Defensive Driving</t>
  </si>
  <si>
    <t>Analyst</t>
  </si>
  <si>
    <t>Casual</t>
  </si>
  <si>
    <t>References Checked</t>
  </si>
  <si>
    <t>Anti-Harassment</t>
  </si>
  <si>
    <t>Director</t>
  </si>
  <si>
    <t>Unpaid</t>
  </si>
  <si>
    <t>Induction Completed</t>
  </si>
  <si>
    <t>Data Protection</t>
  </si>
  <si>
    <t>Clerk</t>
  </si>
  <si>
    <t>Confidentiality Agreement</t>
  </si>
  <si>
    <t>Manual Handling</t>
  </si>
  <si>
    <t>Technician</t>
  </si>
  <si>
    <t>Bank Details</t>
  </si>
  <si>
    <t>Confined Space</t>
  </si>
  <si>
    <t>Medical (if required)</t>
  </si>
  <si>
    <t>Hot Work</t>
  </si>
  <si>
    <t>Statutory Leave Entitlements (Trinidad &amp; Tobago — verify against current legislation)</t>
  </si>
  <si>
    <t>Default Days</t>
  </si>
  <si>
    <t>Notes</t>
  </si>
  <si>
    <t>Two weeks per year is common practice; varies by contract</t>
  </si>
  <si>
    <t>Subject to medical certificate per company policy</t>
  </si>
  <si>
    <t>14 weeks under Maternity Protection Act</t>
  </si>
  <si>
    <t>Common practice; varies by employer</t>
  </si>
  <si>
    <t>Per company policy</t>
  </si>
  <si>
    <t>Per company policy or employment contract</t>
  </si>
  <si>
    <t>Note: The Maternity Protection Act allows extension beyond 14 weeks. Up to 12 weeks medical extension (half-pay first 6 weeks, no pay last 6) or up to 4 weeks non-medical extension (unpaid). Extensions require written notice within 10 working days of intended return. Use the Notes column on Leave Tracker to record any extension granted.</t>
  </si>
  <si>
    <t>Probation Period (Months)</t>
  </si>
  <si>
    <t>Default; override per employee in the Employee Master tab</t>
  </si>
  <si>
    <t>Performance Review Cycle (Months)</t>
  </si>
  <si>
    <t>Months between formal reviews</t>
  </si>
  <si>
    <t>Tier 2 Settings</t>
  </si>
  <si>
    <t>Verbal Warning Validity (Months)</t>
  </si>
  <si>
    <t>Verbal warnings typically lapse after 6 months</t>
  </si>
  <si>
    <t>Written Warning Validity (Months)</t>
  </si>
  <si>
    <t>Written warnings typically lapse after 12 months</t>
  </si>
  <si>
    <t>Final Warning Validity (Months)</t>
  </si>
  <si>
    <t>Final warnings typically remain on file 18-24 months</t>
  </si>
  <si>
    <t>Contract Expiry Alert (Days)</t>
  </si>
  <si>
    <t>Days ahead to flag contract expiries</t>
  </si>
  <si>
    <t>Permit Expiry Alert (Days)</t>
  </si>
  <si>
    <t>Days ahead to flag work permit expiries</t>
  </si>
  <si>
    <t>Training Expiry Alert (Days)</t>
  </si>
  <si>
    <t>Days ahead to flag training certification expiries</t>
  </si>
  <si>
    <t>Vacation Tenure Ladder</t>
  </si>
  <si>
    <t>Use Tenure Ladder for Vacation?</t>
  </si>
  <si>
    <t>No</t>
  </si>
  <si>
    <t>Set to Yes to scale vacation by years of service. When No, the flat default at row 22 applies to all employees.</t>
  </si>
  <si>
    <t>Tier</t>
  </si>
  <si>
    <t>Min Years</t>
  </si>
  <si>
    <t>Max Years</t>
  </si>
  <si>
    <t>Vacation Days</t>
  </si>
  <si>
    <t>Tier 1</t>
  </si>
  <si>
    <t>Years 0 through 4 of service</t>
  </si>
  <si>
    <t>Tier 2</t>
  </si>
  <si>
    <t>Years 5 through 9 of service</t>
  </si>
  <si>
    <t>Tier 3</t>
  </si>
  <si>
    <t>Year 10 onwards (set Max Years high to act as upper tier)</t>
  </si>
  <si>
    <t>Edit Min Years, Max Years, and Vacation Days to match your contracts. For a flat vacation policy across all tenure, set toggle to No and use row 22.</t>
  </si>
  <si>
    <t>Employee Master</t>
  </si>
  <si>
    <t>Single source of truth — every other tab references the Employee ID set here.</t>
  </si>
  <si>
    <t>Employee ID</t>
  </si>
  <si>
    <t>Full Name</t>
  </si>
  <si>
    <t>Position</t>
  </si>
  <si>
    <t>Start Date</t>
  </si>
  <si>
    <t>Probation End</t>
  </si>
  <si>
    <t>Email</t>
  </si>
  <si>
    <t>Phone</t>
  </si>
  <si>
    <t>Salary (Monthly)</t>
  </si>
  <si>
    <t>NIS Number</t>
  </si>
  <si>
    <t>BIR Number</t>
  </si>
  <si>
    <t>Years of Service (auto)</t>
  </si>
  <si>
    <t>EMP-001</t>
  </si>
  <si>
    <t>Anita Sookhai</t>
  </si>
  <si>
    <t>Aaron Singh</t>
  </si>
  <si>
    <t>anita.sookhai@example.com</t>
  </si>
  <si>
    <t>868-555-0101</t>
  </si>
  <si>
    <t>1234567</t>
  </si>
  <si>
    <t>987654321</t>
  </si>
  <si>
    <t>EMP-002</t>
  </si>
  <si>
    <t>Reuben Mohammed</t>
  </si>
  <si>
    <t>Sarah Joseph</t>
  </si>
  <si>
    <t>reuben.mohammed@example.com</t>
  </si>
  <si>
    <t>868-555-0102</t>
  </si>
  <si>
    <t>2345678</t>
  </si>
  <si>
    <t>876543219</t>
  </si>
  <si>
    <t>EMP-003</t>
  </si>
  <si>
    <t>Keisha Charles</t>
  </si>
  <si>
    <t>keisha.charles@example.com</t>
  </si>
  <si>
    <t>868-555-0103</t>
  </si>
  <si>
    <t>3456789</t>
  </si>
  <si>
    <t>765432198</t>
  </si>
  <si>
    <t>Personal Info</t>
  </si>
  <si>
    <t>Sensitive personal data. Restrict access. See Privacy &amp; Access tab (added in Tier 2).</t>
  </si>
  <si>
    <t>SENSITIVE: Restrict access. Subject to the Data Protection Act 2011. See the Privacy &amp; Access tab for hardening instructions.</t>
  </si>
  <si>
    <t>Full Name (auto)</t>
  </si>
  <si>
    <t>Date of Birth</t>
  </si>
  <si>
    <t>Address</t>
  </si>
  <si>
    <t>Emergency Contact</t>
  </si>
  <si>
    <t>Emergency Phone</t>
  </si>
  <si>
    <t>12 Park Street, Port of Spain</t>
  </si>
  <si>
    <t>Devesh Sookhai</t>
  </si>
  <si>
    <t>868-555-0901</t>
  </si>
  <si>
    <t>Employment Details</t>
  </si>
  <si>
    <t>Compensation, statutory IDs, and tax flags. All fields except TD-1 and Notes auto-pull from Employee Master.</t>
  </si>
  <si>
    <t>Salary (auto)</t>
  </si>
  <si>
    <t>Pay Frequency (auto)</t>
  </si>
  <si>
    <t>NIS Number (auto)</t>
  </si>
  <si>
    <t>BIR Number (auto)</t>
  </si>
  <si>
    <t>Yes</t>
  </si>
  <si>
    <t>Leave Tracker</t>
  </si>
  <si>
    <t>Each leave category has its own entitlement, taken, and balance. Defaults pull from Setup.</t>
  </si>
  <si>
    <t>Vacation Entitled</t>
  </si>
  <si>
    <t>Vacation Taken</t>
  </si>
  <si>
    <t>Vacation Balance</t>
  </si>
  <si>
    <t>Sick Entitled</t>
  </si>
  <si>
    <t>Sick Taken</t>
  </si>
  <si>
    <t>Sick Balance</t>
  </si>
  <si>
    <t>Maternity Entitled</t>
  </si>
  <si>
    <t>Maternity Taken</t>
  </si>
  <si>
    <t>Maternity Balance</t>
  </si>
  <si>
    <t>Other Leave Taken</t>
  </si>
  <si>
    <t>Performance</t>
  </si>
  <si>
    <t>Most recent review per employee. Next-review date and overdue flag are auto-calculated.</t>
  </si>
  <si>
    <t>Last Review Date</t>
  </si>
  <si>
    <t>Rating</t>
  </si>
  <si>
    <t>Comments</t>
  </si>
  <si>
    <t>Next Review Due</t>
  </si>
  <si>
    <t>Department (auto)</t>
  </si>
  <si>
    <t>Strong year; promote to senior level.</t>
  </si>
  <si>
    <t>Privacy &amp; Access</t>
  </si>
  <si>
    <t>Data Protection Act 2011 — Posture Statement &amp; Access Log</t>
  </si>
  <si>
    <t>Data held in this workbook</t>
  </si>
  <si>
    <t>Categories of personal data</t>
  </si>
  <si>
    <t>Names, contact details, dates of birth, home addresses, emergency contacts, salary information, NIS and BIR numbers, leave records, performance ratings, disciplinary history, training records.</t>
  </si>
  <si>
    <t>Lawful basis for processing</t>
  </si>
  <si>
    <t>Performance of the employment contract; compliance with statutory obligations under the Income Tax Act, NIS Act, OSH Act, Maternity Protection Act, and Industrial Relations Act; legitimate interests of the employer in workforce administration.</t>
  </si>
  <si>
    <t>Who has access</t>
  </si>
  <si>
    <t>Restricted to: HR Manager and HR Officer (full access). Line Managers (employees in their team only, excluding salary and disciplinary records). Directors (full access on request). Edit list below.</t>
  </si>
  <si>
    <t>Retention period</t>
  </si>
  <si>
    <t>Personnel records retained for the duration of employment plus 7 years thereafter, in line with the Income Tax Act record-keeping requirements. Disciplinary records lapse per the timelines in Setup but may be retained for the same 7-year period for audit purposes.</t>
  </si>
  <si>
    <t>Where this file is stored</t>
  </si>
  <si>
    <t>[Specify location — e.g. password-protected folder on company server, restricted SharePoint site, encrypted cloud storage. This file should never be emailed as an attachment.]</t>
  </si>
  <si>
    <t>Breach contact</t>
  </si>
  <si>
    <t>[Specify the named individual responsible for data breach response — typically the HR Manager or designated Data Protection Officer. Include phone and email.]</t>
  </si>
  <si>
    <t>Authorised Users</t>
  </si>
  <si>
    <t>Name</t>
  </si>
  <si>
    <t>Role</t>
  </si>
  <si>
    <t>Access Level</t>
  </si>
  <si>
    <t>Date Granted</t>
  </si>
  <si>
    <t>Date Revoked</t>
  </si>
  <si>
    <t>Tricia Chung</t>
  </si>
  <si>
    <t>HR Manager</t>
  </si>
  <si>
    <t>Full</t>
  </si>
  <si>
    <t>How to harden this file (Excel does not enforce these automatically)</t>
  </si>
  <si>
    <t>1. File-level password: File &gt; Info &gt; Protect Workbook &gt; Encrypt with Password. Choose a strong password and store it separately.</t>
  </si>
  <si>
    <t>2. Sheet protection on Personal Info, Employment Details, and Disciplinary Register: Review &gt; Protect Sheet. Allow only authorised users.</t>
  </si>
  <si>
    <t>3. Restrict edit access at the storage layer (SharePoint, Drive, server folder) so only authorised users can open the file.</t>
  </si>
  <si>
    <t>4. Never email this file as an attachment — share via a secure link with permissions controlled at the storage layer.</t>
  </si>
  <si>
    <t>5. Maintain the access log above. Revoke access promptly when an authorised user leaves the role.</t>
  </si>
  <si>
    <t>6. Review this Privacy &amp; Access tab every 12 months and update the data inventory and authorised users list.</t>
  </si>
  <si>
    <t>Probation Tracker</t>
  </si>
  <si>
    <t>Auto-pulls employees with Contract Type = "Probationary" or Status = "Probation". Use the Decision and Decision Date columns to record the outcome.</t>
  </si>
  <si>
    <t>Start Date (auto)</t>
  </si>
  <si>
    <t>Probation End (auto)</t>
  </si>
  <si>
    <t>Days Remaining</t>
  </si>
  <si>
    <t>Decision</t>
  </si>
  <si>
    <t>Decision Date</t>
  </si>
  <si>
    <t>Contract &amp; Permit Tracker</t>
  </si>
  <si>
    <t>Track fixed-term contract end dates and work permit expiries for non-nationals. Status colour-codes against the alert windows in Setup.</t>
  </si>
  <si>
    <t>IMMIGRATION ACT EXPOSURE: employing a non-national on a lapsed work permit creates liability for both employer and employee. Begin renewal at least 90 days before expiry.</t>
  </si>
  <si>
    <t>Contract End Date</t>
  </si>
  <si>
    <t>Days to Contract End</t>
  </si>
  <si>
    <t>Non-National?</t>
  </si>
  <si>
    <t>Permit Number</t>
  </si>
  <si>
    <t>Permit Expiry</t>
  </si>
  <si>
    <t>Days to Permit Expiry</t>
  </si>
  <si>
    <t>Training Register</t>
  </si>
  <si>
    <t>One row per training event per employee. Set "Renewable" to Yes for certifications with an expiry date (e.g. First Aid, OSH). Status auto-flags expiring certifications.</t>
  </si>
  <si>
    <t>Training Name</t>
  </si>
  <si>
    <t>Provider</t>
  </si>
  <si>
    <t>Completion Date</t>
  </si>
  <si>
    <t>Renewable?</t>
  </si>
  <si>
    <t>Validity (Months)</t>
  </si>
  <si>
    <t>Expiry Date</t>
  </si>
  <si>
    <t>TT Red Cross</t>
  </si>
  <si>
    <t>Disciplinary Register</t>
  </si>
  <si>
    <t>Permanent audit trail of warnings issued. Active vs Lapsed is auto-calculated using the validity periods in Setup. Records are not deleted when warnings lapse — they remain for audit and Industrial Court reference.</t>
  </si>
  <si>
    <t>SENSITIVE: Restrict access. Disciplinary records are subject to the Data Protection Act 2011. See Privacy &amp; Access tab for hardening instructions.</t>
  </si>
  <si>
    <t>Date Issued</t>
  </si>
  <si>
    <t>Issuer</t>
  </si>
  <si>
    <t>Incident Summary</t>
  </si>
  <si>
    <t>Outcome</t>
  </si>
  <si>
    <t>Lapses On</t>
  </si>
  <si>
    <t>Document Checklist</t>
  </si>
  <si>
    <t>Mark each document as Yes or No per employee. Completion % auto-calculates. Rename column headers if your organisation uses different document names.</t>
  </si>
  <si>
    <t>Photo ID</t>
  </si>
  <si>
    <t>References</t>
  </si>
  <si>
    <t>Induction</t>
  </si>
  <si>
    <t>Confidentiality</t>
  </si>
  <si>
    <t>Medical (if req)</t>
  </si>
  <si>
    <t>Completion %</t>
  </si>
  <si>
    <t>N/A</t>
  </si>
  <si>
    <t>Data Integrity Audit</t>
  </si>
  <si>
    <t>Lists every cell whose value is no longer in its Setup list — typically caused by renaming a list item or deleting one without updating the records that use it. Fix by editing the affected cell to a current Setup value, or restoring the missing item to Setup.</t>
  </si>
  <si>
    <t>Sheet</t>
  </si>
  <si>
    <t>Cell</t>
  </si>
  <si>
    <t>Field</t>
  </si>
  <si>
    <t>Current Value</t>
  </si>
  <si>
    <t>Quick Summary</t>
  </si>
  <si>
    <t>C5</t>
  </si>
  <si>
    <t>OK</t>
  </si>
  <si>
    <t>ORPHAN</t>
  </si>
  <si>
    <t>C6</t>
  </si>
  <si>
    <t>C7</t>
  </si>
  <si>
    <t>C8</t>
  </si>
  <si>
    <t>C9</t>
  </si>
  <si>
    <t>C10</t>
  </si>
  <si>
    <t>C11</t>
  </si>
  <si>
    <t>C12</t>
  </si>
  <si>
    <t>C13</t>
  </si>
  <si>
    <t>C14</t>
  </si>
  <si>
    <t>C15</t>
  </si>
  <si>
    <t>Total Orphans</t>
  </si>
  <si>
    <t>C16</t>
  </si>
  <si>
    <t>C17</t>
  </si>
  <si>
    <t>C18</t>
  </si>
  <si>
    <t>C19</t>
  </si>
  <si>
    <t>C20</t>
  </si>
  <si>
    <t>C21</t>
  </si>
  <si>
    <t>C22</t>
  </si>
  <si>
    <t>C23</t>
  </si>
  <si>
    <t>C24</t>
  </si>
  <si>
    <t>C25</t>
  </si>
  <si>
    <t>C26</t>
  </si>
  <si>
    <t>C27</t>
  </si>
  <si>
    <t>C28</t>
  </si>
  <si>
    <t>C29</t>
  </si>
  <si>
    <t>C30</t>
  </si>
  <si>
    <t>C31</t>
  </si>
  <si>
    <t>C32</t>
  </si>
  <si>
    <t>C33</t>
  </si>
  <si>
    <t>C34</t>
  </si>
  <si>
    <t>C35</t>
  </si>
  <si>
    <t>C36</t>
  </si>
  <si>
    <t>C37</t>
  </si>
  <si>
    <t>C38</t>
  </si>
  <si>
    <t>C39</t>
  </si>
  <si>
    <t>C40</t>
  </si>
  <si>
    <t>C41</t>
  </si>
  <si>
    <t>C42</t>
  </si>
  <si>
    <t>C43</t>
  </si>
  <si>
    <t>C44</t>
  </si>
  <si>
    <t>C45</t>
  </si>
  <si>
    <t>C46</t>
  </si>
  <si>
    <t>C47</t>
  </si>
  <si>
    <t>C48</t>
  </si>
  <si>
    <t>C49</t>
  </si>
  <si>
    <t>C50</t>
  </si>
  <si>
    <t>C51</t>
  </si>
  <si>
    <t>C52</t>
  </si>
  <si>
    <t>C53</t>
  </si>
  <si>
    <t>C54</t>
  </si>
  <si>
    <t>C55</t>
  </si>
  <si>
    <t>C56</t>
  </si>
  <si>
    <t>C57</t>
  </si>
  <si>
    <t>C58</t>
  </si>
  <si>
    <t>C59</t>
  </si>
  <si>
    <t>C60</t>
  </si>
  <si>
    <t>C61</t>
  </si>
  <si>
    <t>C62</t>
  </si>
  <si>
    <t>C63</t>
  </si>
  <si>
    <t>C64</t>
  </si>
  <si>
    <t>C65</t>
  </si>
  <si>
    <t>C66</t>
  </si>
  <si>
    <t>C67</t>
  </si>
  <si>
    <t>C68</t>
  </si>
  <si>
    <t>C69</t>
  </si>
  <si>
    <t>C70</t>
  </si>
  <si>
    <t>C71</t>
  </si>
  <si>
    <t>C72</t>
  </si>
  <si>
    <t>C73</t>
  </si>
  <si>
    <t>C74</t>
  </si>
  <si>
    <t>C75</t>
  </si>
  <si>
    <t>C76</t>
  </si>
  <si>
    <t>C77</t>
  </si>
  <si>
    <t>C78</t>
  </si>
  <si>
    <t>C79</t>
  </si>
  <si>
    <t>C80</t>
  </si>
  <si>
    <t>C81</t>
  </si>
  <si>
    <t>C82</t>
  </si>
  <si>
    <t>C83</t>
  </si>
  <si>
    <t>C84</t>
  </si>
  <si>
    <t>C85</t>
  </si>
  <si>
    <t>C86</t>
  </si>
  <si>
    <t>C87</t>
  </si>
  <si>
    <t>C88</t>
  </si>
  <si>
    <t>C89</t>
  </si>
  <si>
    <t>C90</t>
  </si>
  <si>
    <t>C91</t>
  </si>
  <si>
    <t>C92</t>
  </si>
  <si>
    <t>C93</t>
  </si>
  <si>
    <t>C94</t>
  </si>
  <si>
    <t>C95</t>
  </si>
  <si>
    <t>C96</t>
  </si>
  <si>
    <t>C97</t>
  </si>
  <si>
    <t>C98</t>
  </si>
  <si>
    <t>C99</t>
  </si>
  <si>
    <t>C100</t>
  </si>
  <si>
    <t>C101</t>
  </si>
  <si>
    <t>C102</t>
  </si>
  <si>
    <t>C103</t>
  </si>
  <si>
    <t>C104</t>
  </si>
  <si>
    <t>D5</t>
  </si>
  <si>
    <t>D6</t>
  </si>
  <si>
    <t>D7</t>
  </si>
  <si>
    <t>D8</t>
  </si>
  <si>
    <t>D9</t>
  </si>
  <si>
    <t>D10</t>
  </si>
  <si>
    <t>D11</t>
  </si>
  <si>
    <t>D12</t>
  </si>
  <si>
    <t>D13</t>
  </si>
  <si>
    <t>D14</t>
  </si>
  <si>
    <t>D15</t>
  </si>
  <si>
    <t>D16</t>
  </si>
  <si>
    <t>D17</t>
  </si>
  <si>
    <t>D18</t>
  </si>
  <si>
    <t>D19</t>
  </si>
  <si>
    <t>D20</t>
  </si>
  <si>
    <t>D21</t>
  </si>
  <si>
    <t>D22</t>
  </si>
  <si>
    <t>D23</t>
  </si>
  <si>
    <t>D24</t>
  </si>
  <si>
    <t>D25</t>
  </si>
  <si>
    <t>D26</t>
  </si>
  <si>
    <t>D27</t>
  </si>
  <si>
    <t>D28</t>
  </si>
  <si>
    <t>D29</t>
  </si>
  <si>
    <t>D30</t>
  </si>
  <si>
    <t>D31</t>
  </si>
  <si>
    <t>D32</t>
  </si>
  <si>
    <t>D33</t>
  </si>
  <si>
    <t>D34</t>
  </si>
  <si>
    <t>D35</t>
  </si>
  <si>
    <t>D36</t>
  </si>
  <si>
    <t>D37</t>
  </si>
  <si>
    <t>D38</t>
  </si>
  <si>
    <t>D39</t>
  </si>
  <si>
    <t>D40</t>
  </si>
  <si>
    <t>D41</t>
  </si>
  <si>
    <t>D42</t>
  </si>
  <si>
    <t>D43</t>
  </si>
  <si>
    <t>D44</t>
  </si>
  <si>
    <t>D45</t>
  </si>
  <si>
    <t>D46</t>
  </si>
  <si>
    <t>D47</t>
  </si>
  <si>
    <t>D48</t>
  </si>
  <si>
    <t>D49</t>
  </si>
  <si>
    <t>D50</t>
  </si>
  <si>
    <t>D51</t>
  </si>
  <si>
    <t>D52</t>
  </si>
  <si>
    <t>D53</t>
  </si>
  <si>
    <t>D54</t>
  </si>
  <si>
    <t>D55</t>
  </si>
  <si>
    <t>D56</t>
  </si>
  <si>
    <t>D57</t>
  </si>
  <si>
    <t>D58</t>
  </si>
  <si>
    <t>D59</t>
  </si>
  <si>
    <t>D60</t>
  </si>
  <si>
    <t>D61</t>
  </si>
  <si>
    <t>D62</t>
  </si>
  <si>
    <t>D63</t>
  </si>
  <si>
    <t>D64</t>
  </si>
  <si>
    <t>D65</t>
  </si>
  <si>
    <t>D66</t>
  </si>
  <si>
    <t>D67</t>
  </si>
  <si>
    <t>D68</t>
  </si>
  <si>
    <t>D69</t>
  </si>
  <si>
    <t>D70</t>
  </si>
  <si>
    <t>D71</t>
  </si>
  <si>
    <t>D72</t>
  </si>
  <si>
    <t>D73</t>
  </si>
  <si>
    <t>D74</t>
  </si>
  <si>
    <t>D75</t>
  </si>
  <si>
    <t>D76</t>
  </si>
  <si>
    <t>D77</t>
  </si>
  <si>
    <t>D78</t>
  </si>
  <si>
    <t>D79</t>
  </si>
  <si>
    <t>D80</t>
  </si>
  <si>
    <t>D81</t>
  </si>
  <si>
    <t>D82</t>
  </si>
  <si>
    <t>D83</t>
  </si>
  <si>
    <t>D84</t>
  </si>
  <si>
    <t>D85</t>
  </si>
  <si>
    <t>D86</t>
  </si>
  <si>
    <t>D87</t>
  </si>
  <si>
    <t>D88</t>
  </si>
  <si>
    <t>D89</t>
  </si>
  <si>
    <t>D90</t>
  </si>
  <si>
    <t>D91</t>
  </si>
  <si>
    <t>D92</t>
  </si>
  <si>
    <t>D93</t>
  </si>
  <si>
    <t>D94</t>
  </si>
  <si>
    <t>D95</t>
  </si>
  <si>
    <t>D96</t>
  </si>
  <si>
    <t>D97</t>
  </si>
  <si>
    <t>D98</t>
  </si>
  <si>
    <t>D99</t>
  </si>
  <si>
    <t>D100</t>
  </si>
  <si>
    <t>D101</t>
  </si>
  <si>
    <t>D102</t>
  </si>
  <si>
    <t>D103</t>
  </si>
  <si>
    <t>D104</t>
  </si>
  <si>
    <t>E5</t>
  </si>
  <si>
    <t>E6</t>
  </si>
  <si>
    <t>E7</t>
  </si>
  <si>
    <t>E8</t>
  </si>
  <si>
    <t>E9</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</si>
  <si>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</si>
  <si>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</si>
  <si>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</si>
  <si>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</si>
  <si>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</si>
  <si>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</si>
  <si>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</si>
  <si>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</si>
  <si>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</si>
  <si>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</si>
  <si>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</si>
  <si>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</si>
  <si>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</si>
  <si>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</si>
  <si>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</si>
  <si>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</si>
  <si>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</si>
  <si>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</si>
  <si>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</si>
  <si>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</si>
  <si>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</si>
  <si>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</si>
  <si>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</si>
  <si>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</si>
  <si>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</si>
  <si>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</si>
  <si>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</si>
  <si>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E37</t>
  </si>
  <si>
    <t>E38</t>
  </si>
  <si>
    <t>E39</t>
  </si>
  <si>
    <t>E40</t>
  </si>
  <si>
    <t>E41</t>
  </si>
  <si>
    <t>E42</t>
  </si>
  <si>
    <t>E43</t>
  </si>
  <si>
    <t>E44</t>
  </si>
  <si>
    <t>E45</t>
  </si>
  <si>
    <t>E46</t>
  </si>
  <si>
    <t>E47</t>
  </si>
  <si>
    <t>E48</t>
  </si>
  <si>
    <t>E49</t>
  </si>
  <si>
    <t>E50</t>
  </si>
  <si>
    <t>E51</t>
  </si>
  <si>
    <t>E52</t>
  </si>
  <si>
    <t>E53</t>
  </si>
  <si>
    <t>E54</t>
  </si>
  <si>
    <t>E55</t>
  </si>
  <si>
    <t>E56</t>
  </si>
  <si>
    <t>E57</t>
  </si>
  <si>
    <t>E58</t>
  </si>
  <si>
    <t>E59</t>
  </si>
  <si>
    <t>E60</t>
  </si>
  <si>
    <t>E61</t>
  </si>
  <si>
    <t>E62</t>
  </si>
  <si>
    <t>E63</t>
  </si>
  <si>
    <t>E64</t>
  </si>
  <si>
    <t>E65</t>
  </si>
  <si>
    <t>E66</t>
  </si>
  <si>
    <t>E67</t>
  </si>
  <si>
    <t>E68</t>
  </si>
  <si>
    <t>E69</t>
  </si>
  <si>
    <t>E70</t>
  </si>
  <si>
    <t>E71</t>
  </si>
  <si>
    <t>E72</t>
  </si>
  <si>
    <t>E73</t>
  </si>
  <si>
    <t>E74</t>
  </si>
  <si>
    <t>E75</t>
  </si>
  <si>
    <t>E76</t>
  </si>
  <si>
    <t>E77</t>
  </si>
  <si>
    <t>E78</t>
  </si>
  <si>
    <t>E79</t>
  </si>
  <si>
    <t>E80</t>
  </si>
  <si>
    <t>E81</t>
  </si>
  <si>
    <t>E82</t>
  </si>
  <si>
    <t>E83</t>
  </si>
  <si>
    <t>E84</t>
  </si>
  <si>
    <t>E85</t>
  </si>
  <si>
    <t>E86</t>
  </si>
  <si>
    <t>E87</t>
  </si>
  <si>
    <t>E88</t>
  </si>
  <si>
    <t>E89</t>
  </si>
  <si>
    <t>E90</t>
  </si>
  <si>
    <t>E91</t>
  </si>
  <si>
    <t>E92</t>
  </si>
  <si>
    <t>E93</t>
  </si>
  <si>
    <t>E94</t>
  </si>
  <si>
    <t>E95</t>
  </si>
  <si>
    <t>E96</t>
  </si>
  <si>
    <t>E97</t>
  </si>
  <si>
    <t>E98</t>
  </si>
  <si>
    <t>E99</t>
  </si>
  <si>
    <t>E100</t>
  </si>
  <si>
    <t>E101</t>
  </si>
  <si>
    <t>E102</t>
  </si>
  <si>
    <t>E103</t>
  </si>
  <si>
    <t>E104</t>
  </si>
  <si>
    <t>F5</t>
  </si>
  <si>
    <t>F6</t>
  </si>
  <si>
    <t>F7</t>
  </si>
  <si>
    <t>F8</t>
  </si>
  <si>
    <t>F9</t>
  </si>
  <si>
    <t>F10</t>
  </si>
  <si>
    <t>F11</t>
  </si>
  <si>
    <t>F12</t>
  </si>
  <si>
    <t>F13</t>
  </si>
  <si>
    <t>F14</t>
  </si>
  <si>
    <t>F15</t>
  </si>
  <si>
    <t>F16</t>
  </si>
  <si>
    <t>F17</t>
  </si>
  <si>
    <t>F18</t>
  </si>
  <si>
    <t>F19</t>
  </si>
  <si>
    <t>F20</t>
  </si>
  <si>
    <t>F21</t>
  </si>
  <si>
    <t>F22</t>
  </si>
  <si>
    <t>F23</t>
  </si>
  <si>
    <t>F24</t>
  </si>
  <si>
    <t>F25</t>
  </si>
  <si>
    <t>F26</t>
  </si>
  <si>
    <t>F27</t>
  </si>
  <si>
    <t>F28</t>
  </si>
  <si>
    <t>F29</t>
  </si>
  <si>
    <t>F30</t>
  </si>
  <si>
    <t>F31</t>
  </si>
  <si>
    <t>F32</t>
  </si>
  <si>
    <t>F33</t>
  </si>
  <si>
    <t>F34</t>
  </si>
  <si>
    <t>F35</t>
  </si>
  <si>
    <t>F36</t>
  </si>
  <si>
    <t>F37</t>
  </si>
  <si>
    <t>F38</t>
  </si>
  <si>
    <t>F39</t>
  </si>
  <si>
    <t>F40</t>
  </si>
  <si>
    <t>F41</t>
  </si>
  <si>
    <t>F42</t>
  </si>
  <si>
    <t>F43</t>
  </si>
  <si>
    <t>F44</t>
  </si>
  <si>
    <t>F45</t>
  </si>
  <si>
    <t>F46</t>
  </si>
  <si>
    <t>F47</t>
  </si>
  <si>
    <t>F48</t>
  </si>
  <si>
    <t>F49</t>
  </si>
  <si>
    <t>F50</t>
  </si>
  <si>
    <t>F51</t>
  </si>
  <si>
    <t>F52</t>
  </si>
  <si>
    <t>F53</t>
  </si>
  <si>
    <t>F54</t>
  </si>
  <si>
    <t>F55</t>
  </si>
  <si>
    <t>F56</t>
  </si>
  <si>
    <t>F57</t>
  </si>
  <si>
    <t>F58</t>
  </si>
  <si>
    <t>F59</t>
  </si>
  <si>
    <t>F60</t>
  </si>
  <si>
    <t>F61</t>
  </si>
  <si>
    <t>F62</t>
  </si>
  <si>
    <t>F63</t>
  </si>
  <si>
    <t>F64</t>
  </si>
  <si>
    <t>F65</t>
  </si>
  <si>
    <t>F66</t>
  </si>
  <si>
    <t>F67</t>
  </si>
  <si>
    <t>F68</t>
  </si>
  <si>
    <t>F69</t>
  </si>
  <si>
    <t>F70</t>
  </si>
  <si>
    <t>F71</t>
  </si>
  <si>
    <t>F72</t>
  </si>
  <si>
    <t>F73</t>
  </si>
  <si>
    <t>F74</t>
  </si>
  <si>
    <t>F75</t>
  </si>
  <si>
    <t>F76</t>
  </si>
  <si>
    <t>F77</t>
  </si>
  <si>
    <t>F78</t>
  </si>
  <si>
    <t>F79</t>
  </si>
  <si>
    <t>F80</t>
  </si>
  <si>
    <t>F81</t>
  </si>
  <si>
    <t>F82</t>
  </si>
  <si>
    <t>F83</t>
  </si>
  <si>
    <t>F84</t>
  </si>
  <si>
    <t>F85</t>
  </si>
  <si>
    <t>F86</t>
  </si>
  <si>
    <t>F87</t>
  </si>
  <si>
    <t>F88</t>
  </si>
  <si>
    <t>F89</t>
  </si>
  <si>
    <t>F90</t>
  </si>
  <si>
    <t>F91</t>
  </si>
  <si>
    <t>F92</t>
  </si>
  <si>
    <t>F93</t>
  </si>
  <si>
    <t>F94</t>
  </si>
  <si>
    <t>F95</t>
  </si>
  <si>
    <t>F96</t>
  </si>
  <si>
    <t>F97</t>
  </si>
  <si>
    <t>F98</t>
  </si>
  <si>
    <t>F99</t>
  </si>
  <si>
    <t>F100</t>
  </si>
  <si>
    <t>F101</t>
  </si>
  <si>
    <t>F102</t>
  </si>
  <si>
    <t>F103</t>
  </si>
  <si>
    <t>F104</t>
  </si>
  <si>
    <t>J6</t>
  </si>
  <si>
    <t>J7</t>
  </si>
  <si>
    <t>J8</t>
  </si>
  <si>
    <t>J9</t>
  </si>
  <si>
    <t>J10</t>
  </si>
  <si>
    <t>J11</t>
  </si>
  <si>
    <t>J12</t>
  </si>
  <si>
    <t>J13</t>
  </si>
  <si>
    <t>J14</t>
  </si>
  <si>
    <t>J15</t>
  </si>
  <si>
    <t>J16</t>
  </si>
  <si>
    <t>J17</t>
  </si>
  <si>
    <t>J18</t>
  </si>
  <si>
    <t>J19</t>
  </si>
  <si>
    <t>J20</t>
  </si>
  <si>
    <t>J21</t>
  </si>
  <si>
    <t>J22</t>
  </si>
  <si>
    <t>J23</t>
  </si>
  <si>
    <t>J24</t>
  </si>
  <si>
    <t>J25</t>
  </si>
  <si>
    <t>J26</t>
  </si>
  <si>
    <t>J27</t>
  </si>
  <si>
    <t>J28</t>
  </si>
  <si>
    <t>J29</t>
  </si>
  <si>
    <t>J30</t>
  </si>
  <si>
    <t>J31</t>
  </si>
  <si>
    <t>J32</t>
  </si>
  <si>
    <t>J33</t>
  </si>
  <si>
    <t>J34</t>
  </si>
  <si>
    <t>J35</t>
  </si>
  <si>
    <t>J36</t>
  </si>
  <si>
    <t>J37</t>
  </si>
  <si>
    <t>J38</t>
  </si>
  <si>
    <t>J39</t>
  </si>
  <si>
    <t>J40</t>
  </si>
  <si>
    <t>J41</t>
  </si>
  <si>
    <t>J42</t>
  </si>
  <si>
    <t>J43</t>
  </si>
  <si>
    <t>J44</t>
  </si>
  <si>
    <t>J45</t>
  </si>
  <si>
    <t>J46</t>
  </si>
  <si>
    <t>J47</t>
  </si>
  <si>
    <t>J48</t>
  </si>
  <si>
    <t>J49</t>
  </si>
  <si>
    <t>J50</t>
  </si>
  <si>
    <t>J51</t>
  </si>
  <si>
    <t>J52</t>
  </si>
  <si>
    <t>J53</t>
  </si>
  <si>
    <t>J54</t>
  </si>
  <si>
    <t>J55</t>
  </si>
  <si>
    <t>J56</t>
  </si>
  <si>
    <t>J57</t>
  </si>
  <si>
    <t>J58</t>
  </si>
  <si>
    <t>J59</t>
  </si>
  <si>
    <t>J60</t>
  </si>
  <si>
    <t>J61</t>
  </si>
  <si>
    <t>J62</t>
  </si>
  <si>
    <t>J63</t>
  </si>
  <si>
    <t>J64</t>
  </si>
  <si>
    <t>J65</t>
  </si>
  <si>
    <t>J66</t>
  </si>
  <si>
    <t>J67</t>
  </si>
  <si>
    <t>J68</t>
  </si>
  <si>
    <t>J69</t>
  </si>
  <si>
    <t>J70</t>
  </si>
  <si>
    <t>J71</t>
  </si>
  <si>
    <t>J72</t>
  </si>
  <si>
    <t>J73</t>
  </si>
  <si>
    <t>J74</t>
  </si>
  <si>
    <t>J75</t>
  </si>
  <si>
    <t>J76</t>
  </si>
  <si>
    <t>J77</t>
  </si>
  <si>
    <t>J78</t>
  </si>
  <si>
    <t>J79</t>
  </si>
  <si>
    <t>J80</t>
  </si>
  <si>
    <t>J81</t>
  </si>
  <si>
    <t>J82</t>
  </si>
  <si>
    <t>J83</t>
  </si>
  <si>
    <t>J84</t>
  </si>
  <si>
    <t>J85</t>
  </si>
  <si>
    <t>J86</t>
  </si>
  <si>
    <t>J87</t>
  </si>
  <si>
    <t>J88</t>
  </si>
  <si>
    <t>J89</t>
  </si>
  <si>
    <t>J90</t>
  </si>
  <si>
    <t>J91</t>
  </si>
  <si>
    <t>J92</t>
  </si>
  <si>
    <t>J93</t>
  </si>
  <si>
    <t>J94</t>
  </si>
  <si>
    <t>J95</t>
  </si>
  <si>
    <t>J96</t>
  </si>
  <si>
    <t>J97</t>
  </si>
  <si>
    <t>J98</t>
  </si>
  <si>
    <t>J99</t>
  </si>
  <si>
    <t>J100</t>
  </si>
  <si>
    <t>J101</t>
  </si>
  <si>
    <t>J102</t>
  </si>
  <si>
    <t>J103</t>
  </si>
  <si>
    <t>J104</t>
  </si>
  <si>
    <t>J105</t>
  </si>
  <si>
    <t>D105</t>
  </si>
  <si>
    <t>D106</t>
  </si>
  <si>
    <t>D107</t>
  </si>
  <si>
    <t>D108</t>
  </si>
  <si>
    <t>D109</t>
  </si>
  <si>
    <t>D110</t>
  </si>
  <si>
    <t>D111</t>
  </si>
  <si>
    <t>D112</t>
  </si>
  <si>
    <t>D113</t>
  </si>
  <si>
    <t>D114</t>
  </si>
  <si>
    <t>D115</t>
  </si>
  <si>
    <t>D116</t>
  </si>
  <si>
    <t>D117</t>
  </si>
  <si>
    <t>D118</t>
  </si>
  <si>
    <t>D119</t>
  </si>
  <si>
    <t>D120</t>
  </si>
  <si>
    <t>D121</t>
  </si>
  <si>
    <t>D122</t>
  </si>
  <si>
    <t>D123</t>
  </si>
  <si>
    <t>D124</t>
  </si>
  <si>
    <t>D125</t>
  </si>
  <si>
    <t>D126</t>
  </si>
  <si>
    <t>D127</t>
  </si>
  <si>
    <t>D128</t>
  </si>
  <si>
    <t>D129</t>
  </si>
  <si>
    <t>D130</t>
  </si>
  <si>
    <t>D131</t>
  </si>
  <si>
    <t>D132</t>
  </si>
  <si>
    <t>D133</t>
  </si>
  <si>
    <t>D134</t>
  </si>
  <si>
    <t>D135</t>
  </si>
  <si>
    <t>D136</t>
  </si>
  <si>
    <t>D137</t>
  </si>
  <si>
    <t>D138</t>
  </si>
  <si>
    <t>D139</t>
  </si>
  <si>
    <t>D140</t>
  </si>
  <si>
    <t>D141</t>
  </si>
  <si>
    <t>D142</t>
  </si>
  <si>
    <t>D143</t>
  </si>
  <si>
    <t>D144</t>
  </si>
  <si>
    <t>D145</t>
  </si>
  <si>
    <t>D146</t>
  </si>
  <si>
    <t>D147</t>
  </si>
  <si>
    <t>D148</t>
  </si>
  <si>
    <t>D149</t>
  </si>
  <si>
    <t>D150</t>
  </si>
  <si>
    <t>D151</t>
  </si>
  <si>
    <t>D152</t>
  </si>
  <si>
    <t>D153</t>
  </si>
  <si>
    <t>D154</t>
  </si>
  <si>
    <t>D155</t>
  </si>
  <si>
    <t>D156</t>
  </si>
  <si>
    <t>D157</t>
  </si>
  <si>
    <t>D158</t>
  </si>
  <si>
    <t>D159</t>
  </si>
  <si>
    <t>D160</t>
  </si>
  <si>
    <t>D161</t>
  </si>
  <si>
    <t>D162</t>
  </si>
  <si>
    <t>D163</t>
  </si>
  <si>
    <t>D164</t>
  </si>
  <si>
    <t>D165</t>
  </si>
  <si>
    <t>D166</t>
  </si>
  <si>
    <t>D167</t>
  </si>
  <si>
    <t>D168</t>
  </si>
  <si>
    <t>D169</t>
  </si>
  <si>
    <t>D170</t>
  </si>
  <si>
    <t>D171</t>
  </si>
  <si>
    <t>D172</t>
  </si>
  <si>
    <t>D173</t>
  </si>
  <si>
    <t>D174</t>
  </si>
  <si>
    <t>D175</t>
  </si>
  <si>
    <t>D176</t>
  </si>
  <si>
    <t>D177</t>
  </si>
  <si>
    <t>D178</t>
  </si>
  <si>
    <t>D179</t>
  </si>
  <si>
    <t>D180</t>
  </si>
  <si>
    <t>D181</t>
  </si>
  <si>
    <t>D182</t>
  </si>
  <si>
    <t>D183</t>
  </si>
  <si>
    <t>D184</t>
  </si>
  <si>
    <t>D185</t>
  </si>
  <si>
    <t>D186</t>
  </si>
  <si>
    <t>D187</t>
  </si>
  <si>
    <t>D188</t>
  </si>
  <si>
    <t>D189</t>
  </si>
  <si>
    <t>D190</t>
  </si>
  <si>
    <t>D191</t>
  </si>
  <si>
    <t>D192</t>
  </si>
  <si>
    <t>D193</t>
  </si>
  <si>
    <t>D194</t>
  </si>
  <si>
    <t>D195</t>
  </si>
  <si>
    <t>D196</t>
  </si>
  <si>
    <t>D197</t>
  </si>
  <si>
    <t>D198</t>
  </si>
  <si>
    <t>D199</t>
  </si>
  <si>
    <t>D200</t>
  </si>
  <si>
    <t>D201</t>
  </si>
  <si>
    <t>D202</t>
  </si>
  <si>
    <t>D203</t>
  </si>
  <si>
    <t>D204</t>
  </si>
  <si>
    <t>D205</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</si>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</sst>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mm\-dd"/>
  </numFmts>
  <fonts count="15" x14ac:knownFonts="1">
    <font>
      <sz val="11"/>
      <color theme="1"/>
      <name val="Calibri"/>
      <family val="2"/>
      <charset val="1"/>
    </font>
    <font>
      <b/>
      <sz val="16"/>
      <color rgb="FF1F4E78"/>
      <name val="Calibri"/>
      <charset val="1"/>
    </font>
    <font>
      <i/>
      <sz val="10"/>
      <color rgb="FF595959"/>
      <name val="Calibri"/>
      <charset val="1"/>
    </font>
    <font>
      <b/>
      <sz val="11"/>
      <color rgb="FF1F4E78"/>
      <name val="Calibri"/>
      <charset val="1"/>
    </font>
    <font>
      <sz val="11"/>
      <name val="Calibri"/>
      <charset val="1"/>
    </font>
    <font>
      <b/>
      <sz val="11"/>
      <color rgb="FFFFFFFF"/>
      <name val="Calibri"/>
      <charset val="1"/>
    </font>
    <font>
      <b/>
      <sz val="11"/>
      <color rgb="FF9C0006"/>
      <name val="Calibri"/>
      <charset val="1"/>
    </font>
    <font>
      <b/>
      <sz val="18"/>
      <color rgb="FF1F4E78"/>
      <name val="Calibri"/>
      <charset val="1"/>
    </font>
    <font>
      <i/>
      <sz val="11"/>
      <color rgb="FF595959"/>
      <name val="Calibri"/>
      <charset val="1"/>
    </font>
    <font>
      <b/>
      <sz val="13"/>
      <color rgb="FF1F4E78"/>
      <name val="Calibri"/>
      <charset val="1"/>
    </font>
    <font>
      <sz val="11"/>
      <color rgb="FF0000FF"/>
      <name val="Calibri"/>
      <charset val="1"/>
    </font>
    <font>
      <b/>
      <sz val="10"/>
      <color rgb="FF9C0006"/>
      <name val="Calibri"/>
      <charset val="1"/>
    </font>
    <font>
      <b/>
      <sz val="11"/>
      <name val="Calibri"/>
      <charset val="1"/>
    </font>
    <font>
      <sz val="11"/>
      <color rgb="FF1F4E78"/>
      <name val="Calibri"/>
      <charset val="1"/>
    </font>
    <font>
      <b/>
      <sz val="12"/>
      <color rgb="FF9C0006"/>
      <name val="Calibri"/>
      <charset val="1"/>
    </font>
  </fonts>
  <fills count="6">
    <fill>
      <patternFill patternType="none"/>
    </fill>
    <fill>
      <patternFill patternType="gray125"/>
    </fill>
    <fill>
      <patternFill patternType="solid">
        <fgColor rgb="FFD9E2F3"/>
        <bgColor rgb="FFD9D9D9"/>
      </patternFill>
    </fill>
    <fill>
      <patternFill patternType="solid">
        <fgColor rgb="FF1F4E78"/>
        <bgColor rgb="FF003366"/>
      </patternFill>
    </fill>
    <fill>
      <patternFill patternType="solid">
        <fgColor rgb="FFFFF2CC"/>
        <bgColor rgb="FFFFE699"/>
      </patternFill>
    </fill>
    <fill>
      <patternFill patternType="solid">
        <fgColor rgb="FFFFC7CE"/>
        <bgColor rgb="FFD9D9D9"/>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1">
    <xf numFmtId="0" fontId="0" fillId="0" borderId="0" xfId="0"/>
    <xf numFmtId="0" fontId="2" fillId="0" borderId="0" xfId="0" applyFont="1" applyAlignment="1">
      <alignment vertical="top" wrapText="1"/>
    </xf>
    <xf numFmtId="0" fontId="4" fillId="0" borderId="0" xfId="0" applyFont="1"/>
    <xf numFmtId="0" fontId="3" fillId="0" borderId="0" xfId="0" applyFont="1" applyAlignment="1">
      <alignment horizontal="center"/>
    </xf>
    <xf numFmtId="0" fontId="5" fillId="3" borderId="1" xfId="0" applyFont="1" applyFill="1" applyBorder="1" applyAlignment="1">
      <alignment horizontal="center"/>
    </xf>
    <xf numFmtId="0" fontId="0" fillId="0" borderId="1" xfId="0" applyBorder="1"/>
    <xf numFmtId="0" fontId="6" fillId="0" borderId="0" xfId="0" applyFont="1" applyAlignment="1">
      <alignment horizontal="center"/>
    </xf>
    <xf numFmtId="164" fontId="3" fillId="0" borderId="0" xfId="0" applyNumberFormat="1" applyFont="1" applyAlignment="1">
      <alignment horizontal="center"/>
    </xf>
    <xf numFmtId="0" fontId="10" fillId="4" borderId="1" xfId="0" applyFont="1" applyFill="1" applyBorder="1"/>
    <xf numFmtId="0" fontId="5" fillId="3" borderId="1" xfId="0" applyFont="1" applyFill="1" applyBorder="1"/>
    <xf numFmtId="0" fontId="4" fillId="0" borderId="1" xfId="0" applyFont="1" applyBorder="1"/>
    <xf numFmtId="0" fontId="2" fillId="0" borderId="1" xfId="0" applyFont="1" applyBorder="1"/>
    <xf numFmtId="0" fontId="5"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vertical="center"/>
    </xf>
    <xf numFmtId="165" fontId="10" fillId="4" borderId="1" xfId="0" applyNumberFormat="1" applyFont="1" applyFill="1" applyBorder="1" applyAlignment="1">
      <alignment vertical="center"/>
    </xf>
    <xf numFmtId="165" fontId="0" fillId="0" borderId="1" xfId="0" applyNumberFormat="1" applyBorder="1" applyAlignment="1">
      <alignment vertical="center"/>
    </xf>
    <xf numFmtId="4" fontId="10" fillId="4" borderId="1" xfId="0" applyNumberFormat="1" applyFont="1" applyFill="1" applyBorder="1" applyAlignment="1">
      <alignment vertical="center"/>
    </xf>
    <xf numFmtId="164" fontId="4" fillId="0" borderId="1" xfId="0" applyNumberFormat="1" applyFont="1" applyBorder="1"/>
    <xf numFmtId="0" fontId="0" fillId="0" borderId="1" xfId="0" applyBorder="1" applyAlignment="1">
      <alignment vertical="center"/>
    </xf>
    <xf numFmtId="165" fontId="10" fillId="4" borderId="1" xfId="0" applyNumberFormat="1" applyFont="1" applyFill="1" applyBorder="1"/>
    <xf numFmtId="165" fontId="0" fillId="0" borderId="1" xfId="0" applyNumberFormat="1" applyBorder="1"/>
    <xf numFmtId="4" fontId="4" fillId="0" borderId="1" xfId="0" applyNumberFormat="1" applyFont="1" applyBorder="1"/>
    <xf numFmtId="0" fontId="10" fillId="4" borderId="1" xfId="0" applyFont="1" applyFill="1" applyBorder="1" applyAlignment="1">
      <alignment horizontal="center"/>
    </xf>
    <xf numFmtId="9" fontId="0" fillId="0" borderId="1" xfId="0" applyNumberFormat="1" applyBorder="1"/>
    <xf numFmtId="0" fontId="13" fillId="0" borderId="1" xfId="0" applyFont="1" applyBorder="1" applyAlignment="1">
      <alignment horizontal="center"/>
    </xf>
    <xf numFmtId="0" fontId="6" fillId="0" borderId="1" xfId="0" applyFont="1" applyBorder="1" applyAlignment="1">
      <alignment horizontal="center"/>
    </xf>
    <xf numFmtId="0" fontId="12" fillId="2" borderId="1" xfId="0" applyFont="1" applyFill="1" applyBorder="1"/>
    <xf numFmtId="0" fontId="0" fillId="2" borderId="1" xfId="0" applyFill="1" applyBorder="1"/>
    <xf numFmtId="0" fontId="14" fillId="2" borderId="1" xfId="0" applyFont="1" applyFill="1" applyBorder="1" applyAlignment="1">
      <alignment horizontal="center"/>
    </xf>
    <xf numFmtId="0" fontId="4" fillId="0" borderId="0" xfId="0" applyFont="1" applyAlignment="1">
      <alignment vertical="top" wrapText="1"/>
    </xf>
    <xf numFmtId="0" fontId="3" fillId="2" borderId="0" xfId="0" applyFont="1" applyFill="1"/>
    <xf numFmtId="0" fontId="12" fillId="2" borderId="0" xfId="0" applyFont="1" applyFill="1" applyAlignment="1">
      <alignment vertical="top"/>
    </xf>
    <xf numFmtId="0" fontId="1" fillId="0" borderId="0" xfId="0" applyFont="1"/>
    <xf numFmtId="0" fontId="2" fillId="0" borderId="0" xfId="0" applyFont="1"/>
    <xf numFmtId="0" fontId="9" fillId="2" borderId="0" xfId="0" applyFont="1" applyFill="1" applyAlignment="1">
      <alignment vertical="top" wrapText="1"/>
    </xf>
    <xf numFmtId="0" fontId="2"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3" fillId="0" borderId="0" xfId="0" applyFont="1"/>
    <xf numFmtId="0" fontId="11" fillId="5" borderId="0" xfId="0" applyFont="1" applyFill="1" applyAlignment="1">
      <alignment vertical="center" wrapText="1"/>
    </xf>
  </cellXfs>
  <cellStyles count="1">
    <cellStyle name="Normal" xfId="0" builtinId="0"/>
  </cellStyles>
  <dxfs count="23">
    <dxf>
      <fill>
        <patternFill>
          <bgColor rgb="FFC6EFCE"/>
        </patternFill>
      </fill>
    </dxf>
    <dxf>
      <font>
        <b/>
        <color rgb="FF9C0006"/>
      </font>
      <fill>
        <patternFill>
          <bgColor rgb="FFF4B084"/>
        </patternFill>
      </fill>
    </dxf>
    <dxf>
      <fill>
        <patternFill>
          <bgColor rgb="FFC6EFCE"/>
        </patternFill>
      </fill>
    </dxf>
    <dxf>
      <fill>
        <patternFill>
          <bgColor rgb="FFFFE699"/>
        </patternFill>
      </fill>
    </dxf>
    <dxf>
      <fill>
        <patternFill>
          <bgColor rgb="FFF4B084"/>
        </patternFill>
      </fill>
    </dxf>
    <dxf>
      <fill>
        <patternFill>
          <bgColor rgb="FFC6EFCE"/>
        </patternFill>
      </fill>
    </dxf>
    <dxf>
      <fill>
        <patternFill>
          <bgColor rgb="FFF4B084"/>
        </patternFill>
      </fill>
    </dxf>
    <dxf>
      <fill>
        <patternFill>
          <bgColor rgb="FFD9D9D9"/>
        </patternFill>
      </fill>
    </dxf>
    <dxf>
      <font>
        <b/>
        <color rgb="FF9C0006"/>
      </font>
      <fill>
        <patternFill>
          <bgColor rgb="FFF4B084"/>
        </patternFill>
      </fill>
    </dxf>
    <dxf>
      <fill>
        <patternFill>
          <bgColor rgb="FFC6EFCE"/>
        </patternFill>
      </fill>
    </dxf>
    <dxf>
      <fill>
        <patternFill>
          <bgColor rgb="FFFFE699"/>
        </patternFill>
      </fill>
    </dxf>
    <dxf>
      <font>
        <b/>
        <color rgb="FF9C0006"/>
      </font>
      <fill>
        <patternFill>
          <bgColor rgb="FFF4B084"/>
        </patternFill>
      </fill>
    </dxf>
    <dxf>
      <fill>
        <patternFill>
          <bgColor rgb="FFF4B084"/>
        </patternFill>
      </fill>
    </dxf>
    <dxf>
      <fill>
        <patternFill>
          <bgColor rgb="FFF4B084"/>
        </patternFill>
      </fill>
    </dxf>
    <dxf>
      <font>
        <b/>
        <color rgb="FF9C0006"/>
      </font>
      <fill>
        <patternFill>
          <bgColor rgb="FFF4B084"/>
        </patternFill>
      </fill>
    </dxf>
    <dxf>
      <fill>
        <patternFill>
          <bgColor rgb="FFFFE699"/>
        </patternFill>
      </fill>
    </dxf>
    <dxf>
      <fill>
        <patternFill>
          <bgColor rgb="FFF4B084"/>
        </patternFill>
      </fill>
    </dxf>
    <dxf>
      <fill>
        <patternFill>
          <bgColor rgb="FFC6EFCE"/>
        </patternFill>
      </fill>
    </dxf>
    <dxf>
      <font>
        <b/>
        <color rgb="FF9C0006"/>
      </font>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D9E2F3"/>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FCE"/>
      <rgbColor rgb="FFFFE699"/>
      <rgbColor rgb="FF99CCFF"/>
      <rgbColor rgb="FFF4B084"/>
      <rgbColor rgb="FFCC99FF"/>
      <rgbColor rgb="FFFFC7CE"/>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opLeftCell="A3" zoomScaleNormal="100" workbookViewId="0"/>
  </sheetViews>
  <sheetFormatPr defaultColWidth="8.6328125" defaultRowHeight="14.5" x14ac:dyDescent="0.35"/>
  <cols>
    <col min="1" max="1" width="30" customWidth="1"/>
    <col min="2" max="2" width="14" customWidth="1"/>
    <col min="3" max="3" width="4" customWidth="1"/>
    <col min="4" max="4" width="22" customWidth="1"/>
    <col min="5" max="6" width="10" customWidth="1"/>
  </cols>
  <sheetData>
    <row r="1" spans="1:6" ht="19.5" customHeight="1" x14ac:dyDescent="0.5">
      <c r="A1" s="33" t="s">
        <v>0</v>
      </c>
      <c r="B1" s="33"/>
      <c r="C1" s="33"/>
      <c r="D1" s="33"/>
      <c r="E1" s="33"/>
      <c r="F1" s="33"/>
    </row>
    <row r="2" spans="1:6" ht="15" customHeight="1" x14ac:dyDescent="0.35">
      <c r="A2" s="34" t="s">
        <v>1</v>
      </c>
      <c r="B2" s="34"/>
      <c r="C2" s="34"/>
      <c r="D2" s="34"/>
      <c r="E2" s="34"/>
      <c r="F2" s="34"/>
    </row>
    <row r="4" spans="1:6" ht="15" customHeight="1" x14ac:dyDescent="0.35">
      <c r="A4" s="31" t="s">
        <v>2</v>
      </c>
      <c r="B4" s="31"/>
      <c r="D4" s="31" t="s">
        <v>3</v>
      </c>
      <c r="E4" s="31"/>
      <c r="F4" s="31"/>
    </row>
    <row r="5" spans="1:6" ht="15" customHeight="1" x14ac:dyDescent="0.35">
      <c r="A5" s="2" t="s">
        <v>4</v>
      </c>
      <c r="B5" s="3">
        <f>COUNTA('Employee Master'!A5:A104)</f>
        <v>3</v>
      </c>
      <c r="D5" s="4" t="s">
        <v>5</v>
      </c>
      <c r="E5" s="4" t="s">
        <v>6</v>
      </c>
      <c r="F5" s="4" t="s">
        <v>7</v>
      </c>
    </row>
    <row r="6" spans="1:6" ht="15" customHeight="1" x14ac:dyDescent="0.35">
      <c r="A6" s="2" t="s">
        <v>6</v>
      </c>
      <c r="B6" s="3">
        <f>COUNTIF('Employee Master'!E5:E104,"Active")</f>
        <v>2</v>
      </c>
      <c r="D6" s="5" t="s">
        <v>8</v>
      </c>
      <c r="E6" s="5">
        <f>COUNTIFS('Employee Master'!$D$5:$D$104,"Operations",'Employee Master'!$E$5:$E$104,"Active")</f>
        <v>0</v>
      </c>
      <c r="F6" s="5">
        <f>COUNTIF('Employee Master'!$D$5:$D$104,"Operations")</f>
        <v>1</v>
      </c>
    </row>
    <row r="7" spans="1:6" ht="15" customHeight="1" x14ac:dyDescent="0.35">
      <c r="A7" s="2" t="s">
        <v>9</v>
      </c>
      <c r="B7" s="3">
        <f>COUNTIF('Employee Master'!E5:E104,"Probation")</f>
        <v>1</v>
      </c>
      <c r="D7" s="5" t="s">
        <v>10</v>
      </c>
      <c r="E7" s="5">
        <f>COUNTIFS('Employee Master'!$D$5:$D$104,"Finance",'Employee Master'!$E$5:$E$104,"Active")</f>
        <v>1</v>
      </c>
      <c r="F7" s="5">
        <f>COUNTIF('Employee Master'!$D$5:$D$104,"Finance")</f>
        <v>1</v>
      </c>
    </row>
    <row r="8" spans="1:6" ht="15" customHeight="1" x14ac:dyDescent="0.35">
      <c r="A8" s="2" t="s">
        <v>11</v>
      </c>
      <c r="B8" s="3">
        <f>COUNTIF('Employee Master'!E5:E104,"On Leave")</f>
        <v>0</v>
      </c>
      <c r="D8" s="5" t="s">
        <v>12</v>
      </c>
      <c r="E8" s="5">
        <f>COUNTIFS('Employee Master'!$D$5:$D$104,"Human Resources",'Employee Master'!$E$5:$E$104,"Active")</f>
        <v>1</v>
      </c>
      <c r="F8" s="5">
        <f>COUNTIF('Employee Master'!$D$5:$D$104,"Human Resources")</f>
        <v>1</v>
      </c>
    </row>
    <row r="9" spans="1:6" ht="15" customHeight="1" x14ac:dyDescent="0.35">
      <c r="A9" s="2" t="s">
        <v>13</v>
      </c>
      <c r="B9" s="3">
        <f>COUNTIF('Employee Master'!E5:E104,"Notice Period")</f>
        <v>0</v>
      </c>
      <c r="D9" s="5" t="s">
        <v>14</v>
      </c>
      <c r="E9" s="5">
        <f>COUNTIFS('Employee Master'!$D$5:$D$104,"Sales",'Employee Master'!$E$5:$E$104,"Active")</f>
        <v>0</v>
      </c>
      <c r="F9" s="5">
        <f>COUNTIF('Employee Master'!$D$5:$D$104,"Sales")</f>
        <v>0</v>
      </c>
    </row>
    <row r="10" spans="1:6" ht="15" customHeight="1" x14ac:dyDescent="0.35">
      <c r="A10" s="2" t="s">
        <v>15</v>
      </c>
      <c r="B10" s="3">
        <f>COUNTIF('Employee Master'!E5:E104,"Inactive")</f>
        <v>0</v>
      </c>
      <c r="D10" s="5" t="s">
        <v>16</v>
      </c>
      <c r="E10" s="5">
        <f>COUNTIFS('Employee Master'!$D$5:$D$104,"Marketing",'Employee Master'!$E$5:$E$104,"Active")</f>
        <v>0</v>
      </c>
      <c r="F10" s="5">
        <f>COUNTIF('Employee Master'!$D$5:$D$104,"Marketing")</f>
        <v>0</v>
      </c>
    </row>
    <row r="11" spans="1:6" ht="15" customHeight="1" x14ac:dyDescent="0.35">
      <c r="D11" s="5" t="s">
        <v>17</v>
      </c>
      <c r="E11" s="5">
        <f>COUNTIFS('Employee Master'!$D$5:$D$104,"IT",'Employee Master'!$E$5:$E$104,"Active")</f>
        <v>0</v>
      </c>
      <c r="F11" s="5">
        <f>COUNTIF('Employee Master'!$D$5:$D$104,"IT")</f>
        <v>0</v>
      </c>
    </row>
    <row r="12" spans="1:6" ht="15" customHeight="1" x14ac:dyDescent="0.35">
      <c r="D12" s="5" t="s">
        <v>18</v>
      </c>
      <c r="E12" s="5">
        <f>COUNTIFS('Employee Master'!$D$5:$D$104,"Customer Service",'Employee Master'!$E$5:$E$104,"Active")</f>
        <v>0</v>
      </c>
      <c r="F12" s="5">
        <f>COUNTIF('Employee Master'!$D$5:$D$104,"Customer Service")</f>
        <v>0</v>
      </c>
    </row>
    <row r="13" spans="1:6" ht="15" customHeight="1" x14ac:dyDescent="0.35">
      <c r="D13" s="5" t="s">
        <v>19</v>
      </c>
      <c r="E13" s="5">
        <f>COUNTIFS('Employee Master'!$D$5:$D$104,"Administration",'Employee Master'!$E$5:$E$104,"Active")</f>
        <v>0</v>
      </c>
      <c r="F13" s="5">
        <f>COUNTIF('Employee Master'!$D$5:$D$104,"Administration")</f>
        <v>0</v>
      </c>
    </row>
    <row r="14" spans="1:6" ht="15" customHeight="1" x14ac:dyDescent="0.35">
      <c r="D14" s="5" t="s">
        <v>20</v>
      </c>
      <c r="E14" s="5">
        <f>COUNTIFS('Employee Master'!$D$5:$D$104,"Logistics",'Employee Master'!$E$5:$E$104,"Active")</f>
        <v>0</v>
      </c>
      <c r="F14" s="5">
        <f>COUNTIF('Employee Master'!$D$5:$D$104,"Logistics")</f>
        <v>0</v>
      </c>
    </row>
    <row r="15" spans="1:6" ht="15" customHeight="1" x14ac:dyDescent="0.35">
      <c r="D15" s="5" t="s">
        <v>21</v>
      </c>
      <c r="E15" s="5">
        <f>COUNTIFS('Employee Master'!$D$5:$D$104,"Legal",'Employee Master'!$E$5:$E$104,"Active")</f>
        <v>0</v>
      </c>
      <c r="F15" s="5">
        <f>COUNTIF('Employee Master'!$D$5:$D$104,"Legal")</f>
        <v>0</v>
      </c>
    </row>
    <row r="17" spans="1:6" ht="15" customHeight="1" x14ac:dyDescent="0.35">
      <c r="A17" s="31" t="s">
        <v>22</v>
      </c>
      <c r="B17" s="31"/>
      <c r="C17" s="31"/>
      <c r="D17" s="31"/>
      <c r="E17" s="31"/>
      <c r="F17" s="31"/>
    </row>
    <row r="18" spans="1:6" ht="15" customHeight="1" x14ac:dyDescent="0.35">
      <c r="A18" s="2" t="s">
        <v>23</v>
      </c>
      <c r="B18" s="6">
        <f ca="1">SUMPRODUCT(('Employee Master'!H5:H104&lt;&gt;"")*(IFERROR('Employee Master'!H5:H104-TODAY(),999)&gt;=0)*(IFERROR('Employee Master'!H5:H104-TODAY(),999)&lt;=30))</f>
        <v>0</v>
      </c>
    </row>
    <row r="19" spans="1:6" ht="15" customHeight="1" x14ac:dyDescent="0.35">
      <c r="A19" s="2" t="s">
        <v>24</v>
      </c>
      <c r="B19" s="6">
        <f ca="1">COUNTIF(Performance!G5:G104,"OVERDUE")</f>
        <v>0</v>
      </c>
    </row>
    <row r="20" spans="1:6" ht="15" customHeight="1" x14ac:dyDescent="0.35">
      <c r="A20" s="2" t="s">
        <v>25</v>
      </c>
      <c r="B20" s="6">
        <f ca="1">COUNTIF(Performance!G5:G104,"Due Soon")</f>
        <v>2</v>
      </c>
    </row>
    <row r="21" spans="1:6" ht="15" customHeight="1" x14ac:dyDescent="0.35">
      <c r="A21" s="2" t="s">
        <v>26</v>
      </c>
      <c r="B21" s="6">
        <f>SUMPRODUCT(('Leave Tracker'!E5:E104&lt;&gt;"")*(IFERROR(VALUE('Leave Tracker'!E5:E104),0)&lt;0))</f>
        <v>0</v>
      </c>
    </row>
    <row r="23" spans="1:6" ht="15" customHeight="1" x14ac:dyDescent="0.35">
      <c r="A23" s="31" t="s">
        <v>27</v>
      </c>
      <c r="B23" s="31"/>
      <c r="C23" s="31"/>
      <c r="D23" s="31"/>
      <c r="E23" s="31"/>
      <c r="F23" s="31"/>
    </row>
    <row r="24" spans="1:6" ht="15" customHeight="1" x14ac:dyDescent="0.35">
      <c r="A24" s="2" t="s">
        <v>28</v>
      </c>
      <c r="B24" s="3">
        <f ca="1">SUMPRODUCT(('Employee Master'!G5:G104&lt;&gt;"")*((TODAY()-'Employee Master'!G5:G104)/365&lt;1))</f>
        <v>1</v>
      </c>
    </row>
    <row r="25" spans="1:6" ht="15" customHeight="1" x14ac:dyDescent="0.35">
      <c r="A25" s="2" t="s">
        <v>29</v>
      </c>
      <c r="B25" s="3">
        <f ca="1">SUMPRODUCT(('Employee Master'!G5:G104&lt;&gt;"")*((TODAY()-'Employee Master'!G5:G104)/365&gt;=1)*((TODAY()-'Employee Master'!G5:G104)/365&lt;3))</f>
        <v>0</v>
      </c>
    </row>
    <row r="26" spans="1:6" ht="15" customHeight="1" x14ac:dyDescent="0.35">
      <c r="A26" s="2" t="s">
        <v>30</v>
      </c>
      <c r="B26" s="3">
        <f ca="1">SUMPRODUCT(('Employee Master'!G5:G104&lt;&gt;"")*((TODAY()-'Employee Master'!G5:G104)/365&gt;=3)*((TODAY()-'Employee Master'!G5:G104)/365&lt;5))</f>
        <v>2</v>
      </c>
    </row>
    <row r="27" spans="1:6" ht="15" customHeight="1" x14ac:dyDescent="0.35">
      <c r="A27" s="2" t="s">
        <v>31</v>
      </c>
      <c r="B27" s="3">
        <f ca="1">SUMPRODUCT(('Employee Master'!G5:G104&lt;&gt;"")*((TODAY()-'Employee Master'!G5:G104)/365&gt;=5))</f>
        <v>0</v>
      </c>
    </row>
    <row r="28" spans="1:6" ht="15" customHeight="1" x14ac:dyDescent="0.35">
      <c r="A28" s="2" t="s">
        <v>32</v>
      </c>
      <c r="B28" s="7">
        <f ca="1">IFERROR(SUMPRODUCT(('Employee Master'!G5:G104&lt;&gt;"")*((TODAY()-'Employee Master'!G5:G104)/365))/COUNTA('Employee Master'!G5:G104),0)</f>
        <v>2.6694063926940639</v>
      </c>
    </row>
    <row r="30" spans="1:6" ht="15" customHeight="1" x14ac:dyDescent="0.35">
      <c r="A30" s="31" t="s">
        <v>33</v>
      </c>
      <c r="B30" s="31"/>
      <c r="C30" s="31"/>
      <c r="D30" s="31"/>
      <c r="E30" s="31"/>
      <c r="F30" s="31"/>
    </row>
    <row r="31" spans="1:6" ht="15" customHeight="1" x14ac:dyDescent="0.35">
      <c r="A31" s="2" t="s">
        <v>34</v>
      </c>
      <c r="B31" s="6">
        <f>COUNTIFS('Probation Tracker'!A5:A104,"&lt;&gt;",'Probation Tracker'!F5:F104,"Pending")</f>
        <v>0</v>
      </c>
    </row>
    <row r="32" spans="1:6" ht="15" customHeight="1" x14ac:dyDescent="0.35">
      <c r="A32" s="2" t="s">
        <v>35</v>
      </c>
      <c r="B32" s="6">
        <f ca="1">SUMPRODUCT(('Probation Tracker'!A5:A104&lt;&gt;"")*(IFERROR(VALUE('Probation Tracker'!E5:E104),999)&lt;0)*(('Probation Tracker'!F5:F104="")+('Probation Tracker'!F5:F104="Pending")))</f>
        <v>0</v>
      </c>
    </row>
    <row r="33" spans="1:6" ht="15" customHeight="1" x14ac:dyDescent="0.35">
      <c r="A33" s="2" t="s">
        <v>36</v>
      </c>
      <c r="B33" s="6">
        <f ca="1">SUMPRODUCT(('Contract &amp; Permit Tracker'!A6:A105&lt;&gt;"")*(IFERROR(VALUE('Contract &amp; Permit Tracker'!E6:E105),999)&gt;=0)*(IFERROR(VALUE('Contract &amp; Permit Tracker'!E6:E105),999)&lt;=Setup!$B$38))</f>
        <v>0</v>
      </c>
    </row>
    <row r="34" spans="1:6" ht="15" customHeight="1" x14ac:dyDescent="0.35">
      <c r="A34" s="2" t="s">
        <v>37</v>
      </c>
      <c r="B34" s="6">
        <f ca="1">SUMPRODUCT(('Contract &amp; Permit Tracker'!A6:A105&lt;&gt;"")*('Contract &amp; Permit Tracker'!F6:F105="Yes")*(IFERROR(VALUE('Contract &amp; Permit Tracker'!I6:I105),999)&gt;=0)*(IFERROR(VALUE('Contract &amp; Permit Tracker'!I6:I105),999)&lt;=Setup!$B$39))</f>
        <v>0</v>
      </c>
    </row>
    <row r="35" spans="1:6" ht="15" customHeight="1" x14ac:dyDescent="0.35">
      <c r="A35" s="2" t="s">
        <v>38</v>
      </c>
      <c r="B35" s="6">
        <f ca="1">SUMPRODUCT(('Contract &amp; Permit Tracker'!A6:A105&lt;&gt;"")*('Contract &amp; Permit Tracker'!F6:F105="Yes")*(IFERROR(VALUE('Contract &amp; Permit Tracker'!I6:I105),999)&lt;0))</f>
        <v>0</v>
      </c>
    </row>
    <row r="36" spans="1:6" ht="15" customHeight="1" x14ac:dyDescent="0.35">
      <c r="A36" s="2" t="s">
        <v>39</v>
      </c>
      <c r="B36" s="6">
        <f ca="1">COUNTIF('Training Register'!I5:I204,"Expiring Soon")</f>
        <v>0</v>
      </c>
    </row>
    <row r="37" spans="1:6" ht="15" customHeight="1" x14ac:dyDescent="0.35">
      <c r="A37" s="2" t="s">
        <v>40</v>
      </c>
      <c r="B37" s="6">
        <f ca="1">COUNTIF('Training Register'!I5:I204,"EXPIRED")</f>
        <v>0</v>
      </c>
    </row>
    <row r="38" spans="1:6" ht="15" customHeight="1" x14ac:dyDescent="0.35">
      <c r="A38" s="2" t="s">
        <v>41</v>
      </c>
      <c r="B38" s="6">
        <f ca="1">COUNTIF('Disciplinary Register'!J6:J205,"Active")</f>
        <v>0</v>
      </c>
    </row>
    <row r="39" spans="1:6" ht="15" customHeight="1" x14ac:dyDescent="0.35">
      <c r="A39" s="2" t="s">
        <v>42</v>
      </c>
      <c r="B39" s="6">
        <f>SUMPRODUCT(('Document Checklist'!A5:A104&lt;&gt;"")*(IFERROR(VALUE('Document Checklist'!N5:N104),0)&lt;1))</f>
        <v>1</v>
      </c>
    </row>
    <row r="42" spans="1:6" ht="15" customHeight="1" x14ac:dyDescent="0.35">
      <c r="A42" s="31" t="s">
        <v>43</v>
      </c>
      <c r="B42" s="31"/>
      <c r="C42" s="31"/>
      <c r="D42" s="31"/>
      <c r="E42" s="31"/>
      <c r="F42" s="31"/>
    </row>
    <row r="43" spans="1:6" ht="15" customHeight="1" x14ac:dyDescent="0.35">
      <c r="A43" s="2" t="s">
        <v>44</v>
      </c>
      <c r="B43" s="6">
        <f>'Data Integrity'!K15</f>
        <v>889</v>
      </c>
    </row>
    <row r="44" spans="1:6" ht="15" customHeight="1" x14ac:dyDescent="0.35">
      <c r="A44" s="34" t="s">
        <v>45</v>
      </c>
      <c r="B44" s="34"/>
      <c r="C44" s="34"/>
      <c r="D44" s="34"/>
      <c r="E44" s="34"/>
      <c r="F44" s="34"/>
    </row>
  </sheetData>
  <mergeCells count="9">
    <mergeCell ref="A23:F23"/>
    <mergeCell ref="A30:F30"/>
    <mergeCell ref="A42:F42"/>
    <mergeCell ref="A44:F44"/>
    <mergeCell ref="A1:F1"/>
    <mergeCell ref="A2:F2"/>
    <mergeCell ref="A4:B4"/>
    <mergeCell ref="D4:F4"/>
    <mergeCell ref="A17:F17"/>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9"/>
  <sheetViews>
    <sheetView topLeftCell="A26" zoomScaleNormal="100" workbookViewId="0"/>
  </sheetViews>
  <sheetFormatPr defaultColWidth="8.6328125" defaultRowHeight="14.5" x14ac:dyDescent="0.35"/>
  <cols>
    <col min="1" max="1" width="110" customWidth="1"/>
    <col min="2" max="6" width="6" customWidth="1"/>
  </cols>
  <sheetData>
    <row r="1" spans="1:6" ht="27.75" customHeight="1" x14ac:dyDescent="0.35">
      <c r="A1" s="37" t="s">
        <v>46</v>
      </c>
      <c r="B1" s="37"/>
      <c r="C1" s="37"/>
      <c r="D1" s="37"/>
      <c r="E1" s="37"/>
      <c r="F1" s="37"/>
    </row>
    <row r="2" spans="1:6" ht="31.5" customHeight="1" x14ac:dyDescent="0.35">
      <c r="A2" s="38" t="s">
        <v>47</v>
      </c>
      <c r="B2" s="38"/>
      <c r="C2" s="38"/>
      <c r="D2" s="38"/>
      <c r="E2" s="38"/>
      <c r="F2" s="38"/>
    </row>
    <row r="3" spans="1:6" ht="14.25" customHeight="1" x14ac:dyDescent="0.35">
      <c r="A3" s="2"/>
    </row>
    <row r="4" spans="1:6" ht="24" customHeight="1" x14ac:dyDescent="0.35">
      <c r="A4" s="35" t="s">
        <v>48</v>
      </c>
      <c r="B4" s="35"/>
      <c r="C4" s="35"/>
      <c r="D4" s="35"/>
      <c r="E4" s="35"/>
      <c r="F4" s="35"/>
    </row>
    <row r="5" spans="1:6" ht="42" customHeight="1" x14ac:dyDescent="0.35">
      <c r="A5" s="30" t="s">
        <v>49</v>
      </c>
      <c r="B5" s="30"/>
      <c r="C5" s="30"/>
      <c r="D5" s="30"/>
      <c r="E5" s="30"/>
      <c r="F5" s="30"/>
    </row>
    <row r="6" spans="1:6" ht="57.75" customHeight="1" x14ac:dyDescent="0.35">
      <c r="A6" s="30" t="s">
        <v>50</v>
      </c>
      <c r="B6" s="30"/>
      <c r="C6" s="30"/>
      <c r="D6" s="30"/>
      <c r="E6" s="30"/>
      <c r="F6" s="30"/>
    </row>
    <row r="7" spans="1:6" ht="14.25" customHeight="1" x14ac:dyDescent="0.35">
      <c r="A7" s="2"/>
    </row>
    <row r="8" spans="1:6" ht="24" customHeight="1" x14ac:dyDescent="0.35">
      <c r="A8" s="35" t="s">
        <v>51</v>
      </c>
      <c r="B8" s="35"/>
      <c r="C8" s="35"/>
      <c r="D8" s="35"/>
      <c r="E8" s="35"/>
      <c r="F8" s="35"/>
    </row>
    <row r="9" spans="1:6" ht="42" customHeight="1" x14ac:dyDescent="0.35">
      <c r="A9" s="30" t="s">
        <v>52</v>
      </c>
      <c r="B9" s="30"/>
      <c r="C9" s="30"/>
      <c r="D9" s="30"/>
      <c r="E9" s="30"/>
      <c r="F9" s="30"/>
    </row>
    <row r="10" spans="1:6" ht="57.75" customHeight="1" x14ac:dyDescent="0.35">
      <c r="A10" s="30" t="s">
        <v>53</v>
      </c>
      <c r="B10" s="30"/>
      <c r="C10" s="30"/>
      <c r="D10" s="30"/>
      <c r="E10" s="30"/>
      <c r="F10" s="30"/>
    </row>
    <row r="11" spans="1:6" ht="42" customHeight="1" x14ac:dyDescent="0.35">
      <c r="A11" s="30" t="s">
        <v>54</v>
      </c>
      <c r="B11" s="30"/>
      <c r="C11" s="30"/>
      <c r="D11" s="30"/>
      <c r="E11" s="30"/>
      <c r="F11" s="30"/>
    </row>
    <row r="12" spans="1:6" ht="14.25" customHeight="1" x14ac:dyDescent="0.35">
      <c r="A12" s="2"/>
    </row>
    <row r="13" spans="1:6" ht="24" customHeight="1" x14ac:dyDescent="0.35">
      <c r="A13" s="35" t="s">
        <v>55</v>
      </c>
      <c r="B13" s="35"/>
      <c r="C13" s="35"/>
      <c r="D13" s="35"/>
      <c r="E13" s="35"/>
      <c r="F13" s="35"/>
    </row>
    <row r="14" spans="1:6" ht="109.5" customHeight="1" x14ac:dyDescent="0.35">
      <c r="A14" s="30" t="s">
        <v>56</v>
      </c>
      <c r="B14" s="30"/>
      <c r="C14" s="30"/>
      <c r="D14" s="30"/>
      <c r="E14" s="30"/>
      <c r="F14" s="30"/>
    </row>
    <row r="15" spans="1:6" ht="42" customHeight="1" x14ac:dyDescent="0.35">
      <c r="A15" s="30" t="s">
        <v>57</v>
      </c>
      <c r="B15" s="30"/>
      <c r="C15" s="30"/>
      <c r="D15" s="30"/>
      <c r="E15" s="30"/>
      <c r="F15" s="30"/>
    </row>
    <row r="16" spans="1:6" ht="57.75" customHeight="1" x14ac:dyDescent="0.35">
      <c r="A16" s="30" t="s">
        <v>58</v>
      </c>
      <c r="B16" s="30"/>
      <c r="C16" s="30"/>
      <c r="D16" s="30"/>
      <c r="E16" s="30"/>
      <c r="F16" s="30"/>
    </row>
    <row r="17" spans="1:6" ht="57.75" customHeight="1" x14ac:dyDescent="0.35">
      <c r="A17" s="30" t="s">
        <v>59</v>
      </c>
      <c r="B17" s="30"/>
      <c r="C17" s="30"/>
      <c r="D17" s="30"/>
      <c r="E17" s="30"/>
      <c r="F17" s="30"/>
    </row>
    <row r="18" spans="1:6" ht="57.75" customHeight="1" x14ac:dyDescent="0.35">
      <c r="A18" s="30" t="s">
        <v>60</v>
      </c>
      <c r="B18" s="30"/>
      <c r="C18" s="30"/>
      <c r="D18" s="30"/>
      <c r="E18" s="30"/>
      <c r="F18" s="30"/>
    </row>
    <row r="19" spans="1:6" ht="57.75" customHeight="1" x14ac:dyDescent="0.35">
      <c r="A19" s="30" t="s">
        <v>61</v>
      </c>
      <c r="B19" s="30"/>
      <c r="C19" s="30"/>
      <c r="D19" s="30"/>
      <c r="E19" s="30"/>
      <c r="F19" s="30"/>
    </row>
    <row r="20" spans="1:6" ht="42" customHeight="1" x14ac:dyDescent="0.35">
      <c r="A20" s="30" t="s">
        <v>62</v>
      </c>
      <c r="B20" s="30"/>
      <c r="C20" s="30"/>
      <c r="D20" s="30"/>
      <c r="E20" s="30"/>
      <c r="F20" s="30"/>
    </row>
    <row r="21" spans="1:6" ht="14.25" customHeight="1" x14ac:dyDescent="0.35">
      <c r="A21" s="2"/>
    </row>
    <row r="22" spans="1:6" ht="24" customHeight="1" x14ac:dyDescent="0.35">
      <c r="A22" s="35" t="s">
        <v>63</v>
      </c>
      <c r="B22" s="35"/>
      <c r="C22" s="35"/>
      <c r="D22" s="35"/>
      <c r="E22" s="35"/>
      <c r="F22" s="35"/>
    </row>
    <row r="23" spans="1:6" ht="72" customHeight="1" x14ac:dyDescent="0.35">
      <c r="A23" s="30" t="s">
        <v>64</v>
      </c>
      <c r="B23" s="30"/>
      <c r="C23" s="30"/>
      <c r="D23" s="30"/>
      <c r="E23" s="30"/>
      <c r="F23" s="30"/>
    </row>
    <row r="24" spans="1:6" ht="14.25" customHeight="1" x14ac:dyDescent="0.35">
      <c r="A24" s="2"/>
    </row>
    <row r="25" spans="1:6" ht="24" customHeight="1" x14ac:dyDescent="0.35">
      <c r="A25" s="35" t="s">
        <v>65</v>
      </c>
      <c r="B25" s="35"/>
      <c r="C25" s="35"/>
      <c r="D25" s="35"/>
      <c r="E25" s="35"/>
      <c r="F25" s="35"/>
    </row>
    <row r="26" spans="1:6" ht="72" customHeight="1" x14ac:dyDescent="0.35">
      <c r="A26" s="30" t="s">
        <v>66</v>
      </c>
      <c r="B26" s="30"/>
      <c r="C26" s="30"/>
      <c r="D26" s="30"/>
      <c r="E26" s="30"/>
      <c r="F26" s="30"/>
    </row>
    <row r="27" spans="1:6" ht="14.25" customHeight="1" x14ac:dyDescent="0.35">
      <c r="A27" s="2"/>
    </row>
    <row r="28" spans="1:6" ht="24" customHeight="1" x14ac:dyDescent="0.35">
      <c r="A28" s="35" t="s">
        <v>67</v>
      </c>
      <c r="B28" s="35"/>
      <c r="C28" s="35"/>
      <c r="D28" s="35"/>
      <c r="E28" s="35"/>
      <c r="F28" s="35"/>
    </row>
    <row r="29" spans="1:6" ht="87.75" customHeight="1" x14ac:dyDescent="0.35">
      <c r="A29" s="30" t="s">
        <v>68</v>
      </c>
      <c r="B29" s="30"/>
      <c r="C29" s="30"/>
      <c r="D29" s="30"/>
      <c r="E29" s="30"/>
      <c r="F29" s="30"/>
    </row>
    <row r="30" spans="1:6" ht="24" customHeight="1" x14ac:dyDescent="0.35">
      <c r="A30" s="36" t="s">
        <v>69</v>
      </c>
      <c r="B30" s="36"/>
      <c r="C30" s="36"/>
      <c r="D30" s="36"/>
      <c r="E30" s="36"/>
      <c r="F30" s="36"/>
    </row>
    <row r="31" spans="1:6" ht="14.25" customHeight="1" x14ac:dyDescent="0.35">
      <c r="A31" s="2"/>
    </row>
    <row r="32" spans="1:6" ht="24" customHeight="1" x14ac:dyDescent="0.35">
      <c r="A32" s="35" t="s">
        <v>70</v>
      </c>
      <c r="B32" s="35"/>
      <c r="C32" s="35"/>
      <c r="D32" s="35"/>
      <c r="E32" s="35"/>
      <c r="F32" s="35"/>
    </row>
    <row r="33" spans="1:6" ht="42" customHeight="1" x14ac:dyDescent="0.35">
      <c r="A33" s="30" t="s">
        <v>71</v>
      </c>
      <c r="B33" s="30"/>
      <c r="C33" s="30"/>
      <c r="D33" s="30"/>
      <c r="E33" s="30"/>
      <c r="F33" s="30"/>
    </row>
    <row r="34" spans="1:6" ht="109.5" customHeight="1" x14ac:dyDescent="0.35">
      <c r="A34" s="30" t="s">
        <v>72</v>
      </c>
      <c r="B34" s="30"/>
      <c r="C34" s="30"/>
      <c r="D34" s="30"/>
      <c r="E34" s="30"/>
      <c r="F34" s="30"/>
    </row>
    <row r="35" spans="1:6" ht="14.25" customHeight="1" x14ac:dyDescent="0.35">
      <c r="A35" s="2"/>
    </row>
    <row r="36" spans="1:6" ht="24" customHeight="1" x14ac:dyDescent="0.35">
      <c r="A36" s="35" t="s">
        <v>73</v>
      </c>
      <c r="B36" s="35"/>
      <c r="C36" s="35"/>
      <c r="D36" s="35"/>
      <c r="E36" s="35"/>
      <c r="F36" s="35"/>
    </row>
    <row r="37" spans="1:6" ht="24" customHeight="1" x14ac:dyDescent="0.35">
      <c r="A37" s="30" t="s">
        <v>74</v>
      </c>
      <c r="B37" s="30"/>
      <c r="C37" s="30"/>
      <c r="D37" s="30"/>
      <c r="E37" s="30"/>
      <c r="F37" s="30"/>
    </row>
    <row r="38" spans="1:6" ht="24" customHeight="1" x14ac:dyDescent="0.35">
      <c r="A38" s="30" t="s">
        <v>75</v>
      </c>
      <c r="B38" s="30"/>
      <c r="C38" s="30"/>
      <c r="D38" s="30"/>
      <c r="E38" s="30"/>
      <c r="F38" s="30"/>
    </row>
    <row r="39" spans="1:6" ht="42" customHeight="1" x14ac:dyDescent="0.35">
      <c r="A39" s="30" t="s">
        <v>76</v>
      </c>
      <c r="B39" s="30"/>
      <c r="C39" s="30"/>
      <c r="D39" s="30"/>
      <c r="E39" s="30"/>
      <c r="F39" s="30"/>
    </row>
    <row r="40" spans="1:6" ht="42" customHeight="1" x14ac:dyDescent="0.35">
      <c r="A40" s="30" t="s">
        <v>77</v>
      </c>
      <c r="B40" s="30"/>
      <c r="C40" s="30"/>
      <c r="D40" s="30"/>
      <c r="E40" s="30"/>
      <c r="F40" s="30"/>
    </row>
    <row r="41" spans="1:6" ht="14.25" customHeight="1" x14ac:dyDescent="0.35">
      <c r="A41" s="2"/>
    </row>
    <row r="42" spans="1:6" ht="14.25" customHeight="1" x14ac:dyDescent="0.35">
      <c r="A42" s="2"/>
    </row>
    <row r="43" spans="1:6" ht="14.25" customHeight="1" x14ac:dyDescent="0.35">
      <c r="A43" s="2"/>
    </row>
    <row r="44" spans="1:6" ht="14.25" customHeight="1" x14ac:dyDescent="0.35">
      <c r="A44" s="2"/>
    </row>
    <row r="45" spans="1:6" ht="14.25" customHeight="1" x14ac:dyDescent="0.35">
      <c r="A45" s="2"/>
    </row>
    <row r="46" spans="1:6" ht="14.25" customHeight="1" x14ac:dyDescent="0.35">
      <c r="A46" s="2"/>
    </row>
    <row r="47" spans="1:6" ht="14.25" customHeight="1" x14ac:dyDescent="0.35">
      <c r="A47" s="2"/>
    </row>
    <row r="48" spans="1:6" ht="14.25" customHeight="1" x14ac:dyDescent="0.35">
      <c r="A48" s="2"/>
    </row>
    <row r="49" spans="1:1" ht="14.25" customHeight="1" x14ac:dyDescent="0.35">
      <c r="A49" s="2"/>
    </row>
    <row r="50" spans="1:1" ht="14.25" customHeight="1" x14ac:dyDescent="0.35">
      <c r="A50" s="2"/>
    </row>
    <row r="51" spans="1:1" ht="14.25" customHeight="1" x14ac:dyDescent="0.35">
      <c r="A51" s="2"/>
    </row>
    <row r="52" spans="1:1" ht="14.25" customHeight="1" x14ac:dyDescent="0.35">
      <c r="A52" s="2"/>
    </row>
    <row r="53" spans="1:1" ht="14.25" customHeight="1" x14ac:dyDescent="0.35">
      <c r="A53" s="2"/>
    </row>
    <row r="54" spans="1:1" ht="14.25" customHeight="1" x14ac:dyDescent="0.35">
      <c r="A54" s="2"/>
    </row>
    <row r="55" spans="1:1" ht="14.25" customHeight="1" x14ac:dyDescent="0.35">
      <c r="A55" s="2"/>
    </row>
    <row r="56" spans="1:1" ht="14.25" customHeight="1" x14ac:dyDescent="0.35">
      <c r="A56" s="2"/>
    </row>
    <row r="57" spans="1:1" ht="14.25" customHeight="1" x14ac:dyDescent="0.35">
      <c r="A57" s="2"/>
    </row>
    <row r="58" spans="1:1" ht="14.25" customHeight="1" x14ac:dyDescent="0.35">
      <c r="A58" s="2"/>
    </row>
    <row r="59" spans="1:1" ht="14.25" customHeight="1" x14ac:dyDescent="0.35">
      <c r="A59" s="2"/>
    </row>
  </sheetData>
  <mergeCells count="32">
    <mergeCell ref="A1:F1"/>
    <mergeCell ref="A2:F2"/>
    <mergeCell ref="A4:F4"/>
    <mergeCell ref="A5:F5"/>
    <mergeCell ref="A6:F6"/>
    <mergeCell ref="A8:F8"/>
    <mergeCell ref="A9:F9"/>
    <mergeCell ref="A10:F10"/>
    <mergeCell ref="A11:F11"/>
    <mergeCell ref="A13:F13"/>
    <mergeCell ref="A14:F14"/>
    <mergeCell ref="A15:F15"/>
    <mergeCell ref="A16:F16"/>
    <mergeCell ref="A17:F17"/>
    <mergeCell ref="A18:F18"/>
    <mergeCell ref="A19:F19"/>
    <mergeCell ref="A20:F20"/>
    <mergeCell ref="A22:F22"/>
    <mergeCell ref="A23:F23"/>
    <mergeCell ref="A25:F25"/>
    <mergeCell ref="A26:F26"/>
    <mergeCell ref="A28:F28"/>
    <mergeCell ref="A29:F29"/>
    <mergeCell ref="A30:F30"/>
    <mergeCell ref="A32:F32"/>
    <mergeCell ref="A39:F39"/>
    <mergeCell ref="A40:F40"/>
    <mergeCell ref="A33:F33"/>
    <mergeCell ref="A34:F34"/>
    <mergeCell ref="A36:F36"/>
    <mergeCell ref="A37:F37"/>
    <mergeCell ref="A38:F38"/>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1"/>
  <sheetViews>
    <sheetView topLeftCell="A5" zoomScaleNormal="100" workbookViewId="0">
      <selection activeCell="A20" sqref="A20"/>
    </sheetView>
  </sheetViews>
  <sheetFormatPr defaultColWidth="8.6328125" defaultRowHeight="14.5" x14ac:dyDescent="0.35"/>
  <cols>
    <col min="1" max="1" width="22" customWidth="1"/>
    <col min="2" max="5" width="18" customWidth="1"/>
    <col min="6" max="6" width="16" customWidth="1"/>
    <col min="7" max="7" width="22" customWidth="1"/>
    <col min="8" max="8" width="18" customWidth="1"/>
    <col min="9" max="10" width="24" customWidth="1"/>
    <col min="11" max="11" width="18" customWidth="1"/>
  </cols>
  <sheetData>
    <row r="1" spans="1:11" ht="19.5" customHeight="1" x14ac:dyDescent="0.5">
      <c r="A1" s="33" t="s">
        <v>78</v>
      </c>
      <c r="B1" s="33"/>
      <c r="C1" s="33"/>
      <c r="D1" s="33"/>
      <c r="E1" s="33"/>
    </row>
    <row r="3" spans="1:11" ht="30" customHeight="1" x14ac:dyDescent="0.35">
      <c r="A3" s="36" t="s">
        <v>79</v>
      </c>
      <c r="B3" s="36"/>
      <c r="C3" s="36"/>
      <c r="D3" s="36"/>
      <c r="E3" s="36"/>
      <c r="F3" s="1"/>
      <c r="G3" s="1"/>
    </row>
    <row r="5" spans="1:11" ht="15" customHeight="1" x14ac:dyDescent="0.35">
      <c r="A5" s="4" t="s">
        <v>80</v>
      </c>
      <c r="B5" s="4" t="s">
        <v>81</v>
      </c>
      <c r="C5" s="4" t="s">
        <v>82</v>
      </c>
      <c r="D5" s="4" t="s">
        <v>83</v>
      </c>
      <c r="E5" s="4" t="s">
        <v>84</v>
      </c>
      <c r="F5" s="4" t="s">
        <v>85</v>
      </c>
      <c r="G5" s="4" t="s">
        <v>86</v>
      </c>
      <c r="H5" s="4" t="s">
        <v>87</v>
      </c>
      <c r="I5" s="4" t="s">
        <v>88</v>
      </c>
      <c r="J5" s="4" t="s">
        <v>89</v>
      </c>
      <c r="K5" s="4" t="s">
        <v>90</v>
      </c>
    </row>
    <row r="6" spans="1:11" ht="15" customHeight="1" x14ac:dyDescent="0.35">
      <c r="A6" s="8" t="s">
        <v>8</v>
      </c>
      <c r="B6" s="8" t="s">
        <v>91</v>
      </c>
      <c r="C6" s="8" t="s">
        <v>6</v>
      </c>
      <c r="D6" s="8" t="s">
        <v>92</v>
      </c>
      <c r="E6" s="8" t="s">
        <v>93</v>
      </c>
      <c r="F6" s="8" t="s">
        <v>94</v>
      </c>
      <c r="G6" s="8" t="s">
        <v>95</v>
      </c>
      <c r="H6" s="8" t="s">
        <v>96</v>
      </c>
      <c r="I6" s="8" t="s">
        <v>97</v>
      </c>
      <c r="J6" s="8" t="s">
        <v>98</v>
      </c>
      <c r="K6" s="8" t="s">
        <v>99</v>
      </c>
    </row>
    <row r="7" spans="1:11" ht="15" customHeight="1" x14ac:dyDescent="0.35">
      <c r="A7" s="8" t="s">
        <v>10</v>
      </c>
      <c r="B7" s="8" t="s">
        <v>100</v>
      </c>
      <c r="C7" s="8" t="s">
        <v>101</v>
      </c>
      <c r="D7" s="8" t="s">
        <v>102</v>
      </c>
      <c r="E7" s="8" t="s">
        <v>103</v>
      </c>
      <c r="F7" s="8" t="s">
        <v>104</v>
      </c>
      <c r="G7" s="8" t="s">
        <v>105</v>
      </c>
      <c r="H7" s="8" t="s">
        <v>106</v>
      </c>
      <c r="I7" s="8" t="s">
        <v>107</v>
      </c>
      <c r="J7" s="8" t="s">
        <v>108</v>
      </c>
      <c r="K7" s="8" t="s">
        <v>6</v>
      </c>
    </row>
    <row r="8" spans="1:11" ht="15" customHeight="1" x14ac:dyDescent="0.35">
      <c r="A8" s="8" t="s">
        <v>12</v>
      </c>
      <c r="B8" s="8" t="s">
        <v>109</v>
      </c>
      <c r="C8" s="8" t="s">
        <v>11</v>
      </c>
      <c r="D8" s="8" t="s">
        <v>110</v>
      </c>
      <c r="E8" s="8" t="s">
        <v>111</v>
      </c>
      <c r="F8" s="8" t="s">
        <v>112</v>
      </c>
      <c r="G8" s="8" t="s">
        <v>113</v>
      </c>
      <c r="H8" s="8" t="s">
        <v>114</v>
      </c>
      <c r="I8" s="8" t="s">
        <v>115</v>
      </c>
      <c r="J8" s="8" t="s">
        <v>116</v>
      </c>
      <c r="K8" s="8" t="s">
        <v>117</v>
      </c>
    </row>
    <row r="9" spans="1:11" ht="15" customHeight="1" x14ac:dyDescent="0.35">
      <c r="A9" s="8" t="s">
        <v>14</v>
      </c>
      <c r="B9" s="8" t="s">
        <v>118</v>
      </c>
      <c r="C9" s="8" t="s">
        <v>13</v>
      </c>
      <c r="E9" s="8" t="s">
        <v>119</v>
      </c>
      <c r="F9" s="8" t="s">
        <v>120</v>
      </c>
      <c r="G9" s="8" t="s">
        <v>121</v>
      </c>
      <c r="H9" s="8" t="s">
        <v>122</v>
      </c>
      <c r="I9" s="8" t="s">
        <v>123</v>
      </c>
      <c r="J9" s="8" t="s">
        <v>124</v>
      </c>
      <c r="K9" s="8" t="s">
        <v>125</v>
      </c>
    </row>
    <row r="10" spans="1:11" ht="15" customHeight="1" x14ac:dyDescent="0.35">
      <c r="A10" s="8" t="s">
        <v>16</v>
      </c>
      <c r="B10" s="8" t="s">
        <v>126</v>
      </c>
      <c r="C10" s="8" t="s">
        <v>15</v>
      </c>
      <c r="F10" s="8" t="s">
        <v>127</v>
      </c>
      <c r="G10" s="8" t="s">
        <v>128</v>
      </c>
      <c r="H10" s="8" t="s">
        <v>129</v>
      </c>
      <c r="I10" s="8" t="s">
        <v>130</v>
      </c>
      <c r="J10" s="8" t="s">
        <v>131</v>
      </c>
      <c r="K10" s="8" t="s">
        <v>132</v>
      </c>
    </row>
    <row r="11" spans="1:11" ht="15" customHeight="1" x14ac:dyDescent="0.35">
      <c r="A11" s="8" t="s">
        <v>17</v>
      </c>
      <c r="B11" s="8" t="s">
        <v>133</v>
      </c>
      <c r="F11" s="8" t="s">
        <v>134</v>
      </c>
      <c r="I11" s="8" t="s">
        <v>135</v>
      </c>
      <c r="J11" s="8" t="s">
        <v>136</v>
      </c>
    </row>
    <row r="12" spans="1:11" ht="15" customHeight="1" x14ac:dyDescent="0.35">
      <c r="A12" s="8" t="s">
        <v>18</v>
      </c>
      <c r="B12" s="8" t="s">
        <v>137</v>
      </c>
      <c r="F12" s="8" t="s">
        <v>138</v>
      </c>
      <c r="I12" s="8" t="s">
        <v>139</v>
      </c>
      <c r="J12" s="8" t="s">
        <v>140</v>
      </c>
    </row>
    <row r="13" spans="1:11" ht="15" customHeight="1" x14ac:dyDescent="0.35">
      <c r="A13" s="8" t="s">
        <v>19</v>
      </c>
      <c r="B13" s="8" t="s">
        <v>141</v>
      </c>
      <c r="F13" s="8" t="s">
        <v>142</v>
      </c>
      <c r="I13" s="8" t="s">
        <v>143</v>
      </c>
      <c r="J13" s="8" t="s">
        <v>144</v>
      </c>
    </row>
    <row r="14" spans="1:11" ht="15" customHeight="1" x14ac:dyDescent="0.35">
      <c r="A14" s="8" t="s">
        <v>20</v>
      </c>
      <c r="B14" s="8" t="s">
        <v>145</v>
      </c>
      <c r="I14" s="8" t="s">
        <v>146</v>
      </c>
      <c r="J14" s="8" t="s">
        <v>147</v>
      </c>
    </row>
    <row r="15" spans="1:11" ht="15" customHeight="1" x14ac:dyDescent="0.35">
      <c r="A15" s="8" t="s">
        <v>21</v>
      </c>
      <c r="B15" s="8" t="s">
        <v>148</v>
      </c>
      <c r="I15" s="8" t="s">
        <v>149</v>
      </c>
      <c r="J15" s="8" t="s">
        <v>150</v>
      </c>
    </row>
    <row r="16" spans="1:11" ht="15" customHeight="1" x14ac:dyDescent="0.35">
      <c r="I16" s="8" t="s">
        <v>151</v>
      </c>
      <c r="J16" s="8" t="s">
        <v>152</v>
      </c>
    </row>
    <row r="20" spans="1:5" ht="15" customHeight="1" x14ac:dyDescent="0.35">
      <c r="A20" s="39" t="s">
        <v>153</v>
      </c>
      <c r="B20" s="39"/>
      <c r="C20" s="39"/>
      <c r="D20" s="39"/>
      <c r="E20" s="39"/>
    </row>
    <row r="21" spans="1:5" ht="15" customHeight="1" x14ac:dyDescent="0.35">
      <c r="A21" s="9" t="s">
        <v>85</v>
      </c>
      <c r="B21" s="9" t="s">
        <v>154</v>
      </c>
      <c r="C21" s="9" t="s">
        <v>155</v>
      </c>
    </row>
    <row r="22" spans="1:5" ht="15" customHeight="1" x14ac:dyDescent="0.35">
      <c r="A22" s="10" t="s">
        <v>94</v>
      </c>
      <c r="B22" s="8">
        <v>14</v>
      </c>
      <c r="C22" s="11" t="s">
        <v>156</v>
      </c>
    </row>
    <row r="23" spans="1:5" ht="15" customHeight="1" x14ac:dyDescent="0.35">
      <c r="A23" s="10" t="s">
        <v>104</v>
      </c>
      <c r="B23" s="8">
        <v>14</v>
      </c>
      <c r="C23" s="11" t="s">
        <v>157</v>
      </c>
    </row>
    <row r="24" spans="1:5" ht="15" customHeight="1" x14ac:dyDescent="0.35">
      <c r="A24" s="10" t="s">
        <v>112</v>
      </c>
      <c r="B24" s="8">
        <v>98</v>
      </c>
      <c r="C24" s="11" t="s">
        <v>158</v>
      </c>
    </row>
    <row r="25" spans="1:5" ht="15" customHeight="1" x14ac:dyDescent="0.35">
      <c r="A25" s="10" t="s">
        <v>120</v>
      </c>
      <c r="B25" s="8">
        <v>3</v>
      </c>
      <c r="C25" s="11" t="s">
        <v>159</v>
      </c>
    </row>
    <row r="26" spans="1:5" ht="15" customHeight="1" x14ac:dyDescent="0.35">
      <c r="A26" s="10" t="s">
        <v>127</v>
      </c>
      <c r="B26" s="8">
        <v>3</v>
      </c>
      <c r="C26" s="11" t="s">
        <v>160</v>
      </c>
    </row>
    <row r="27" spans="1:5" ht="15" customHeight="1" x14ac:dyDescent="0.35">
      <c r="A27" s="10" t="s">
        <v>134</v>
      </c>
      <c r="B27" s="8">
        <v>5</v>
      </c>
      <c r="C27" s="11" t="s">
        <v>161</v>
      </c>
    </row>
    <row r="28" spans="1:5" ht="15" customHeight="1" x14ac:dyDescent="0.35">
      <c r="A28" s="10" t="s">
        <v>138</v>
      </c>
      <c r="B28" s="8">
        <v>3</v>
      </c>
      <c r="C28" s="11" t="s">
        <v>160</v>
      </c>
    </row>
    <row r="30" spans="1:5" ht="60" customHeight="1" x14ac:dyDescent="0.35">
      <c r="A30" s="36" t="s">
        <v>162</v>
      </c>
      <c r="B30" s="36"/>
      <c r="C30" s="36"/>
      <c r="D30" s="36"/>
      <c r="E30" s="36"/>
    </row>
    <row r="31" spans="1:5" ht="15" customHeight="1" x14ac:dyDescent="0.35">
      <c r="A31" s="5" t="s">
        <v>163</v>
      </c>
      <c r="B31" s="8">
        <v>3</v>
      </c>
      <c r="C31" s="11" t="s">
        <v>164</v>
      </c>
    </row>
    <row r="32" spans="1:5" ht="15" customHeight="1" x14ac:dyDescent="0.35">
      <c r="A32" s="5" t="s">
        <v>165</v>
      </c>
      <c r="B32" s="8">
        <v>12</v>
      </c>
      <c r="C32" s="11" t="s">
        <v>166</v>
      </c>
    </row>
    <row r="34" spans="1:5" ht="15" customHeight="1" x14ac:dyDescent="0.35">
      <c r="A34" s="31" t="s">
        <v>167</v>
      </c>
      <c r="B34" s="31"/>
      <c r="C34" s="31"/>
      <c r="D34" s="31"/>
      <c r="E34" s="31"/>
    </row>
    <row r="35" spans="1:5" ht="15" customHeight="1" x14ac:dyDescent="0.35">
      <c r="A35" s="10" t="s">
        <v>168</v>
      </c>
      <c r="B35" s="8">
        <v>6</v>
      </c>
      <c r="C35" s="11" t="s">
        <v>169</v>
      </c>
    </row>
    <row r="36" spans="1:5" ht="15" customHeight="1" x14ac:dyDescent="0.35">
      <c r="A36" s="10" t="s">
        <v>170</v>
      </c>
      <c r="B36" s="8">
        <v>12</v>
      </c>
      <c r="C36" s="11" t="s">
        <v>171</v>
      </c>
    </row>
    <row r="37" spans="1:5" ht="15" customHeight="1" x14ac:dyDescent="0.35">
      <c r="A37" s="10" t="s">
        <v>172</v>
      </c>
      <c r="B37" s="8">
        <v>18</v>
      </c>
      <c r="C37" s="11" t="s">
        <v>173</v>
      </c>
    </row>
    <row r="38" spans="1:5" ht="15" customHeight="1" x14ac:dyDescent="0.35">
      <c r="A38" s="10" t="s">
        <v>174</v>
      </c>
      <c r="B38" s="8">
        <v>60</v>
      </c>
      <c r="C38" s="11" t="s">
        <v>175</v>
      </c>
    </row>
    <row r="39" spans="1:5" ht="15" customHeight="1" x14ac:dyDescent="0.35">
      <c r="A39" s="10" t="s">
        <v>176</v>
      </c>
      <c r="B39" s="8">
        <v>90</v>
      </c>
      <c r="C39" s="11" t="s">
        <v>177</v>
      </c>
    </row>
    <row r="40" spans="1:5" ht="15" customHeight="1" x14ac:dyDescent="0.35">
      <c r="A40" s="10" t="s">
        <v>178</v>
      </c>
      <c r="B40" s="8">
        <v>30</v>
      </c>
      <c r="C40" s="11" t="s">
        <v>179</v>
      </c>
    </row>
    <row r="43" spans="1:5" ht="14.25" customHeight="1" x14ac:dyDescent="0.35">
      <c r="A43" s="31" t="s">
        <v>180</v>
      </c>
      <c r="B43" s="31"/>
      <c r="C43" s="31"/>
      <c r="D43" s="31"/>
      <c r="E43" s="31"/>
    </row>
    <row r="44" spans="1:5" ht="14.25" customHeight="1" x14ac:dyDescent="0.35">
      <c r="A44" s="10" t="s">
        <v>181</v>
      </c>
      <c r="B44" s="8" t="s">
        <v>182</v>
      </c>
      <c r="C44" s="11" t="s">
        <v>183</v>
      </c>
      <c r="D44" s="5"/>
      <c r="E44" s="5"/>
    </row>
    <row r="46" spans="1:5" ht="14.25" customHeight="1" x14ac:dyDescent="0.35">
      <c r="A46" s="4" t="s">
        <v>184</v>
      </c>
      <c r="B46" s="4" t="s">
        <v>185</v>
      </c>
      <c r="C46" s="4" t="s">
        <v>186</v>
      </c>
      <c r="D46" s="4" t="s">
        <v>187</v>
      </c>
      <c r="E46" s="4" t="s">
        <v>155</v>
      </c>
    </row>
    <row r="47" spans="1:5" ht="14.25" customHeight="1" x14ac:dyDescent="0.35">
      <c r="A47" s="10" t="s">
        <v>188</v>
      </c>
      <c r="B47" s="8">
        <v>0</v>
      </c>
      <c r="C47" s="8">
        <v>4</v>
      </c>
      <c r="D47" s="8">
        <v>14</v>
      </c>
      <c r="E47" s="11" t="s">
        <v>189</v>
      </c>
    </row>
    <row r="48" spans="1:5" ht="14.25" customHeight="1" x14ac:dyDescent="0.35">
      <c r="A48" s="10" t="s">
        <v>190</v>
      </c>
      <c r="B48" s="8">
        <v>5</v>
      </c>
      <c r="C48" s="8">
        <v>9</v>
      </c>
      <c r="D48" s="8">
        <v>17</v>
      </c>
      <c r="E48" s="11" t="s">
        <v>191</v>
      </c>
    </row>
    <row r="49" spans="1:5" ht="14.25" customHeight="1" x14ac:dyDescent="0.35">
      <c r="A49" s="10" t="s">
        <v>192</v>
      </c>
      <c r="B49" s="8">
        <v>10</v>
      </c>
      <c r="C49" s="8">
        <v>99</v>
      </c>
      <c r="D49" s="8">
        <v>21</v>
      </c>
      <c r="E49" s="11" t="s">
        <v>193</v>
      </c>
    </row>
    <row r="51" spans="1:5" ht="30" customHeight="1" x14ac:dyDescent="0.35">
      <c r="A51" s="36" t="s">
        <v>194</v>
      </c>
      <c r="B51" s="36"/>
      <c r="C51" s="36"/>
      <c r="D51" s="36"/>
      <c r="E51" s="36"/>
    </row>
  </sheetData>
  <mergeCells count="7">
    <mergeCell ref="A43:E43"/>
    <mergeCell ref="A51:E51"/>
    <mergeCell ref="A1:E1"/>
    <mergeCell ref="A3:E3"/>
    <mergeCell ref="A20:E20"/>
    <mergeCell ref="A30:E30"/>
    <mergeCell ref="A34:E34"/>
  </mergeCells>
  <dataValidations count="1">
    <dataValidation type="list" sqref="B44" xr:uid="{00000000-0002-0000-0200-000000000000}">
      <formula1>"Yes,No"</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04"/>
  <sheetViews>
    <sheetView zoomScaleNormal="100" workbookViewId="0">
      <pane ySplit="4" topLeftCell="A5" activePane="bottomLeft" state="frozen"/>
      <selection pane="bottomLeft" activeCell="E8" sqref="E8"/>
    </sheetView>
  </sheetViews>
  <sheetFormatPr defaultColWidth="8.6328125" defaultRowHeight="14.5" x14ac:dyDescent="0.35"/>
  <cols>
    <col min="1" max="1" width="12" customWidth="1"/>
    <col min="2" max="2" width="22" customWidth="1"/>
    <col min="3" max="3" width="16" customWidth="1"/>
    <col min="4" max="4" width="18" customWidth="1"/>
    <col min="5" max="5" width="14" customWidth="1"/>
    <col min="6" max="6" width="16" customWidth="1"/>
    <col min="7" max="8" width="13" customWidth="1"/>
    <col min="9" max="9" width="18" customWidth="1"/>
    <col min="10" max="10" width="30" customWidth="1"/>
    <col min="11" max="11" width="16" customWidth="1"/>
    <col min="12" max="12" width="14" customWidth="1"/>
    <col min="13" max="15" width="13" customWidth="1"/>
    <col min="16" max="16" width="28" customWidth="1"/>
    <col min="17" max="17" width="12" customWidth="1"/>
  </cols>
  <sheetData>
    <row r="1" spans="1:17" ht="19.5" customHeight="1" x14ac:dyDescent="0.5">
      <c r="A1" s="33" t="s">
        <v>195</v>
      </c>
      <c r="B1" s="33"/>
      <c r="C1" s="33"/>
      <c r="D1" s="33"/>
      <c r="E1" s="33"/>
      <c r="F1" s="33"/>
      <c r="G1" s="33"/>
      <c r="H1" s="33"/>
      <c r="I1" s="33"/>
      <c r="J1" s="33"/>
      <c r="K1" s="33"/>
      <c r="L1" s="33"/>
    </row>
    <row r="2" spans="1:17" ht="15" customHeight="1" x14ac:dyDescent="0.35">
      <c r="A2" s="34" t="s">
        <v>196</v>
      </c>
      <c r="B2" s="34"/>
      <c r="C2" s="34"/>
      <c r="D2" s="34"/>
      <c r="E2" s="34"/>
      <c r="F2" s="34"/>
      <c r="G2" s="34"/>
      <c r="H2" s="34"/>
      <c r="I2" s="34"/>
      <c r="J2" s="34"/>
      <c r="K2" s="34"/>
      <c r="L2" s="34"/>
    </row>
    <row r="4" spans="1:17" ht="30" customHeight="1" x14ac:dyDescent="0.35">
      <c r="A4" s="12" t="s">
        <v>197</v>
      </c>
      <c r="B4" s="12" t="s">
        <v>198</v>
      </c>
      <c r="C4" s="12" t="s">
        <v>199</v>
      </c>
      <c r="D4" s="12" t="s">
        <v>5</v>
      </c>
      <c r="E4" s="12" t="s">
        <v>82</v>
      </c>
      <c r="F4" s="12" t="s">
        <v>84</v>
      </c>
      <c r="G4" s="12" t="s">
        <v>200</v>
      </c>
      <c r="H4" s="12" t="s">
        <v>201</v>
      </c>
      <c r="I4" s="12" t="s">
        <v>91</v>
      </c>
      <c r="J4" s="12" t="s">
        <v>202</v>
      </c>
      <c r="K4" s="12" t="s">
        <v>203</v>
      </c>
      <c r="L4" s="12" t="s">
        <v>204</v>
      </c>
      <c r="M4" s="12" t="s">
        <v>83</v>
      </c>
      <c r="N4" s="12" t="s">
        <v>205</v>
      </c>
      <c r="O4" s="12" t="s">
        <v>206</v>
      </c>
      <c r="P4" s="13" t="s">
        <v>155</v>
      </c>
      <c r="Q4" s="12" t="s">
        <v>207</v>
      </c>
    </row>
    <row r="5" spans="1:17" ht="15" customHeight="1" x14ac:dyDescent="0.35">
      <c r="A5" s="14" t="s">
        <v>208</v>
      </c>
      <c r="B5" s="14" t="s">
        <v>209</v>
      </c>
      <c r="C5" s="14" t="s">
        <v>91</v>
      </c>
      <c r="D5" s="14" t="s">
        <v>12</v>
      </c>
      <c r="E5" s="14" t="s">
        <v>6</v>
      </c>
      <c r="F5" s="14" t="s">
        <v>93</v>
      </c>
      <c r="G5" s="15">
        <v>44635</v>
      </c>
      <c r="H5" s="16" t="str">
        <f>IF(F5="Probationary",EDATE(G5,Setup!$B$31),"")</f>
        <v/>
      </c>
      <c r="I5" s="14" t="s">
        <v>210</v>
      </c>
      <c r="J5" s="14" t="s">
        <v>211</v>
      </c>
      <c r="K5" s="14" t="s">
        <v>212</v>
      </c>
      <c r="L5" s="17">
        <v>12000</v>
      </c>
      <c r="M5" s="8" t="s">
        <v>92</v>
      </c>
      <c r="N5" s="8" t="s">
        <v>213</v>
      </c>
      <c r="O5" s="8" t="s">
        <v>214</v>
      </c>
      <c r="Q5" s="18">
        <f t="shared" ref="Q5:Q36" ca="1" si="0">IFERROR(IF(G5="","",(TODAY()-G5)/365.25),"")</f>
        <v>4.2381930184804926</v>
      </c>
    </row>
    <row r="6" spans="1:17" ht="15" customHeight="1" x14ac:dyDescent="0.35">
      <c r="A6" s="14" t="s">
        <v>215</v>
      </c>
      <c r="B6" s="14" t="s">
        <v>216</v>
      </c>
      <c r="C6" s="14" t="s">
        <v>109</v>
      </c>
      <c r="D6" s="14" t="s">
        <v>10</v>
      </c>
      <c r="E6" s="14" t="s">
        <v>6</v>
      </c>
      <c r="F6" s="14" t="s">
        <v>93</v>
      </c>
      <c r="G6" s="15">
        <v>44935</v>
      </c>
      <c r="H6" s="16" t="str">
        <f>IF(F6="Probationary",EDATE(G6,Setup!$B$31),"")</f>
        <v/>
      </c>
      <c r="I6" s="14" t="s">
        <v>217</v>
      </c>
      <c r="J6" s="14" t="s">
        <v>218</v>
      </c>
      <c r="K6" s="14" t="s">
        <v>219</v>
      </c>
      <c r="L6" s="17">
        <v>8500</v>
      </c>
      <c r="M6" s="8" t="s">
        <v>92</v>
      </c>
      <c r="N6" s="8" t="s">
        <v>220</v>
      </c>
      <c r="O6" s="8" t="s">
        <v>221</v>
      </c>
      <c r="Q6" s="18">
        <f t="shared" ca="1" si="0"/>
        <v>3.4168377823408624</v>
      </c>
    </row>
    <row r="7" spans="1:17" ht="15" customHeight="1" x14ac:dyDescent="0.35">
      <c r="A7" s="14" t="s">
        <v>222</v>
      </c>
      <c r="B7" s="14" t="s">
        <v>223</v>
      </c>
      <c r="C7" s="14" t="s">
        <v>126</v>
      </c>
      <c r="D7" s="14" t="s">
        <v>8</v>
      </c>
      <c r="E7" s="14" t="s">
        <v>101</v>
      </c>
      <c r="F7" s="14" t="s">
        <v>119</v>
      </c>
      <c r="G7" s="15">
        <v>46056</v>
      </c>
      <c r="H7" s="16">
        <f>IF(F7="Probationary",EDATE(G7,Setup!$B$31),"")</f>
        <v>46145</v>
      </c>
      <c r="I7" s="14" t="s">
        <v>210</v>
      </c>
      <c r="J7" s="14" t="s">
        <v>224</v>
      </c>
      <c r="K7" s="14" t="s">
        <v>225</v>
      </c>
      <c r="L7" s="17">
        <v>9500</v>
      </c>
      <c r="M7" s="8" t="s">
        <v>92</v>
      </c>
      <c r="N7" s="8" t="s">
        <v>226</v>
      </c>
      <c r="O7" s="8" t="s">
        <v>227</v>
      </c>
      <c r="Q7" s="18">
        <f t="shared" ca="1" si="0"/>
        <v>0.34770704996577684</v>
      </c>
    </row>
    <row r="8" spans="1:17" ht="15" customHeight="1" x14ac:dyDescent="0.35">
      <c r="A8" s="19"/>
      <c r="B8" s="19"/>
      <c r="C8" s="19"/>
      <c r="D8" s="19"/>
      <c r="E8" s="19"/>
      <c r="F8" s="19"/>
      <c r="G8" s="19"/>
      <c r="H8" s="16" t="str">
        <f>IFERROR(IF(F8="Probationary",EDATE(G8,Setup!$B$31),""),"")</f>
        <v/>
      </c>
      <c r="I8" s="19"/>
      <c r="J8" s="19"/>
      <c r="K8" s="19"/>
      <c r="L8" s="17"/>
      <c r="M8" s="8"/>
      <c r="N8" s="8"/>
      <c r="O8" s="8"/>
      <c r="Q8" s="18" t="str">
        <f t="shared" ca="1" si="0"/>
        <v/>
      </c>
    </row>
    <row r="9" spans="1:17" ht="15" customHeight="1" x14ac:dyDescent="0.35">
      <c r="A9" s="19"/>
      <c r="B9" s="19"/>
      <c r="C9" s="19"/>
      <c r="D9" s="19"/>
      <c r="E9" s="19"/>
      <c r="F9" s="19"/>
      <c r="G9" s="19"/>
      <c r="H9" s="16" t="str">
        <f>IFERROR(IF(F9="Probationary",EDATE(G9,Setup!$B$31),""),"")</f>
        <v/>
      </c>
      <c r="I9" s="19"/>
      <c r="J9" s="19"/>
      <c r="K9" s="19"/>
      <c r="L9" s="17"/>
      <c r="M9" s="8"/>
      <c r="N9" s="8"/>
      <c r="O9" s="8"/>
      <c r="Q9" s="18" t="str">
        <f t="shared" ca="1" si="0"/>
        <v/>
      </c>
    </row>
    <row r="10" spans="1:17" ht="15" customHeight="1" x14ac:dyDescent="0.35">
      <c r="A10" s="19"/>
      <c r="B10" s="19"/>
      <c r="C10" s="19"/>
      <c r="D10" s="19"/>
      <c r="E10" s="19"/>
      <c r="F10" s="19"/>
      <c r="G10" s="19"/>
      <c r="H10" s="16" t="str">
        <f>IFERROR(IF(F10="Probationary",EDATE(G10,Setup!$B$31),""),"")</f>
        <v/>
      </c>
      <c r="I10" s="19"/>
      <c r="J10" s="19"/>
      <c r="K10" s="19"/>
      <c r="L10" s="17"/>
      <c r="M10" s="8"/>
      <c r="N10" s="8"/>
      <c r="O10" s="8"/>
      <c r="Q10" s="18" t="str">
        <f t="shared" ca="1" si="0"/>
        <v/>
      </c>
    </row>
    <row r="11" spans="1:17" ht="15" customHeight="1" x14ac:dyDescent="0.35">
      <c r="A11" s="19"/>
      <c r="B11" s="19"/>
      <c r="C11" s="19"/>
      <c r="D11" s="19"/>
      <c r="E11" s="19"/>
      <c r="F11" s="19"/>
      <c r="G11" s="19"/>
      <c r="H11" s="16" t="str">
        <f>IFERROR(IF(F11="Probationary",EDATE(G11,Setup!$B$31),""),"")</f>
        <v/>
      </c>
      <c r="I11" s="19"/>
      <c r="J11" s="19"/>
      <c r="K11" s="19"/>
      <c r="L11" s="17"/>
      <c r="M11" s="8"/>
      <c r="N11" s="8"/>
      <c r="O11" s="8"/>
      <c r="Q11" s="18" t="str">
        <f t="shared" ca="1" si="0"/>
        <v/>
      </c>
    </row>
    <row r="12" spans="1:17" ht="15" customHeight="1" x14ac:dyDescent="0.35">
      <c r="A12" s="19"/>
      <c r="B12" s="19"/>
      <c r="C12" s="19"/>
      <c r="D12" s="19"/>
      <c r="E12" s="19"/>
      <c r="F12" s="19"/>
      <c r="G12" s="19"/>
      <c r="H12" s="16" t="str">
        <f>IFERROR(IF(F12="Probationary",EDATE(G12,Setup!$B$31),""),"")</f>
        <v/>
      </c>
      <c r="I12" s="19"/>
      <c r="J12" s="19"/>
      <c r="K12" s="19"/>
      <c r="L12" s="17"/>
      <c r="M12" s="8"/>
      <c r="N12" s="8"/>
      <c r="O12" s="8"/>
      <c r="Q12" s="18" t="str">
        <f t="shared" ca="1" si="0"/>
        <v/>
      </c>
    </row>
    <row r="13" spans="1:17" ht="15" customHeight="1" x14ac:dyDescent="0.35">
      <c r="A13" s="19"/>
      <c r="B13" s="19"/>
      <c r="C13" s="19"/>
      <c r="D13" s="19"/>
      <c r="E13" s="19"/>
      <c r="F13" s="19"/>
      <c r="G13" s="19"/>
      <c r="H13" s="16" t="str">
        <f>IFERROR(IF(F13="Probationary",EDATE(G13,Setup!$B$31),""),"")</f>
        <v/>
      </c>
      <c r="I13" s="19"/>
      <c r="J13" s="19"/>
      <c r="K13" s="19"/>
      <c r="L13" s="17"/>
      <c r="M13" s="8"/>
      <c r="N13" s="8"/>
      <c r="O13" s="8"/>
      <c r="Q13" s="18" t="str">
        <f t="shared" ca="1" si="0"/>
        <v/>
      </c>
    </row>
    <row r="14" spans="1:17" ht="15" customHeight="1" x14ac:dyDescent="0.35">
      <c r="A14" s="19"/>
      <c r="B14" s="19"/>
      <c r="C14" s="19"/>
      <c r="D14" s="19"/>
      <c r="E14" s="19"/>
      <c r="F14" s="19"/>
      <c r="G14" s="19"/>
      <c r="H14" s="16" t="str">
        <f>IFERROR(IF(F14="Probationary",EDATE(G14,Setup!$B$31),""),"")</f>
        <v/>
      </c>
      <c r="I14" s="19"/>
      <c r="J14" s="19"/>
      <c r="K14" s="19"/>
      <c r="L14" s="17"/>
      <c r="M14" s="8"/>
      <c r="N14" s="8"/>
      <c r="O14" s="8"/>
      <c r="Q14" s="18" t="str">
        <f t="shared" ca="1" si="0"/>
        <v/>
      </c>
    </row>
    <row r="15" spans="1:17" ht="15" customHeight="1" x14ac:dyDescent="0.35">
      <c r="A15" s="19"/>
      <c r="B15" s="19"/>
      <c r="C15" s="19"/>
      <c r="D15" s="19"/>
      <c r="E15" s="19"/>
      <c r="F15" s="19"/>
      <c r="G15" s="19"/>
      <c r="H15" s="16" t="str">
        <f>IFERROR(IF(F15="Probationary",EDATE(G15,Setup!$B$31),""),"")</f>
        <v/>
      </c>
      <c r="I15" s="19"/>
      <c r="J15" s="19"/>
      <c r="K15" s="19"/>
      <c r="L15" s="17"/>
      <c r="M15" s="8"/>
      <c r="N15" s="8"/>
      <c r="O15" s="8"/>
      <c r="Q15" s="18" t="str">
        <f t="shared" ca="1" si="0"/>
        <v/>
      </c>
    </row>
    <row r="16" spans="1:17" ht="15" customHeight="1" x14ac:dyDescent="0.35">
      <c r="A16" s="19"/>
      <c r="B16" s="19"/>
      <c r="C16" s="19"/>
      <c r="D16" s="19"/>
      <c r="E16" s="19"/>
      <c r="F16" s="19"/>
      <c r="G16" s="19"/>
      <c r="H16" s="16" t="str">
        <f>IFERROR(IF(F16="Probationary",EDATE(G16,Setup!$B$31),""),"")</f>
        <v/>
      </c>
      <c r="I16" s="19"/>
      <c r="J16" s="19"/>
      <c r="K16" s="19"/>
      <c r="L16" s="17"/>
      <c r="M16" s="8"/>
      <c r="N16" s="8"/>
      <c r="O16" s="8"/>
      <c r="Q16" s="18" t="str">
        <f t="shared" ca="1" si="0"/>
        <v/>
      </c>
    </row>
    <row r="17" spans="1:17" ht="15" customHeight="1" x14ac:dyDescent="0.35">
      <c r="A17" s="19"/>
      <c r="B17" s="19"/>
      <c r="C17" s="19"/>
      <c r="D17" s="19"/>
      <c r="E17" s="19"/>
      <c r="F17" s="19"/>
      <c r="G17" s="19"/>
      <c r="H17" s="16" t="str">
        <f>IFERROR(IF(F17="Probationary",EDATE(G17,Setup!$B$31),""),"")</f>
        <v/>
      </c>
      <c r="I17" s="19"/>
      <c r="J17" s="19"/>
      <c r="K17" s="19"/>
      <c r="L17" s="17"/>
      <c r="M17" s="8"/>
      <c r="N17" s="8"/>
      <c r="O17" s="8"/>
      <c r="Q17" s="18" t="str">
        <f t="shared" ca="1" si="0"/>
        <v/>
      </c>
    </row>
    <row r="18" spans="1:17" ht="15" customHeight="1" x14ac:dyDescent="0.35">
      <c r="A18" s="19"/>
      <c r="B18" s="19"/>
      <c r="C18" s="19"/>
      <c r="D18" s="19"/>
      <c r="E18" s="19"/>
      <c r="F18" s="19"/>
      <c r="G18" s="19"/>
      <c r="H18" s="16" t="str">
        <f>IFERROR(IF(F18="Probationary",EDATE(G18,Setup!$B$31),""),"")</f>
        <v/>
      </c>
      <c r="I18" s="19"/>
      <c r="J18" s="19"/>
      <c r="K18" s="19"/>
      <c r="L18" s="17"/>
      <c r="M18" s="8"/>
      <c r="N18" s="8"/>
      <c r="O18" s="8"/>
      <c r="Q18" s="18" t="str">
        <f t="shared" ca="1" si="0"/>
        <v/>
      </c>
    </row>
    <row r="19" spans="1:17" ht="15" customHeight="1" x14ac:dyDescent="0.35">
      <c r="A19" s="19"/>
      <c r="B19" s="19"/>
      <c r="C19" s="19"/>
      <c r="D19" s="19"/>
      <c r="E19" s="19"/>
      <c r="F19" s="19"/>
      <c r="G19" s="19"/>
      <c r="H19" s="16" t="str">
        <f>IFERROR(IF(F19="Probationary",EDATE(G19,Setup!$B$31),""),"")</f>
        <v/>
      </c>
      <c r="I19" s="19"/>
      <c r="J19" s="19"/>
      <c r="K19" s="19"/>
      <c r="L19" s="17"/>
      <c r="M19" s="8"/>
      <c r="N19" s="8"/>
      <c r="O19" s="8"/>
      <c r="Q19" s="18" t="str">
        <f t="shared" ca="1" si="0"/>
        <v/>
      </c>
    </row>
    <row r="20" spans="1:17" ht="15" customHeight="1" x14ac:dyDescent="0.35">
      <c r="A20" s="19"/>
      <c r="B20" s="19"/>
      <c r="C20" s="19"/>
      <c r="D20" s="19"/>
      <c r="E20" s="19"/>
      <c r="F20" s="19"/>
      <c r="G20" s="19"/>
      <c r="H20" s="16" t="str">
        <f>IFERROR(IF(F20="Probationary",EDATE(G20,Setup!$B$31),""),"")</f>
        <v/>
      </c>
      <c r="I20" s="19"/>
      <c r="J20" s="19"/>
      <c r="K20" s="19"/>
      <c r="L20" s="17"/>
      <c r="M20" s="8"/>
      <c r="N20" s="8"/>
      <c r="O20" s="8"/>
      <c r="Q20" s="18" t="str">
        <f t="shared" ca="1" si="0"/>
        <v/>
      </c>
    </row>
    <row r="21" spans="1:17" ht="15" customHeight="1" x14ac:dyDescent="0.35">
      <c r="A21" s="19"/>
      <c r="B21" s="19"/>
      <c r="C21" s="19"/>
      <c r="D21" s="19"/>
      <c r="E21" s="19"/>
      <c r="F21" s="19"/>
      <c r="G21" s="19"/>
      <c r="H21" s="16" t="str">
        <f>IFERROR(IF(F21="Probationary",EDATE(G21,Setup!$B$31),""),"")</f>
        <v/>
      </c>
      <c r="I21" s="19"/>
      <c r="J21" s="19"/>
      <c r="K21" s="19"/>
      <c r="L21" s="17"/>
      <c r="M21" s="8"/>
      <c r="N21" s="8"/>
      <c r="O21" s="8"/>
      <c r="Q21" s="18" t="str">
        <f t="shared" ca="1" si="0"/>
        <v/>
      </c>
    </row>
    <row r="22" spans="1:17" ht="15" customHeight="1" x14ac:dyDescent="0.35">
      <c r="A22" s="19"/>
      <c r="B22" s="19"/>
      <c r="C22" s="19"/>
      <c r="D22" s="19"/>
      <c r="E22" s="19"/>
      <c r="F22" s="19"/>
      <c r="G22" s="19"/>
      <c r="H22" s="16" t="str">
        <f>IFERROR(IF(F22="Probationary",EDATE(G22,Setup!$B$31),""),"")</f>
        <v/>
      </c>
      <c r="I22" s="19"/>
      <c r="J22" s="19"/>
      <c r="K22" s="19"/>
      <c r="L22" s="17"/>
      <c r="M22" s="8"/>
      <c r="N22" s="8"/>
      <c r="O22" s="8"/>
      <c r="Q22" s="18" t="str">
        <f t="shared" ca="1" si="0"/>
        <v/>
      </c>
    </row>
    <row r="23" spans="1:17" ht="15" customHeight="1" x14ac:dyDescent="0.35">
      <c r="A23" s="19"/>
      <c r="B23" s="19"/>
      <c r="C23" s="19"/>
      <c r="D23" s="19"/>
      <c r="E23" s="19"/>
      <c r="F23" s="19"/>
      <c r="G23" s="19"/>
      <c r="H23" s="16" t="str">
        <f>IFERROR(IF(F23="Probationary",EDATE(G23,Setup!$B$31),""),"")</f>
        <v/>
      </c>
      <c r="I23" s="19"/>
      <c r="J23" s="19"/>
      <c r="K23" s="19"/>
      <c r="L23" s="17"/>
      <c r="M23" s="8"/>
      <c r="N23" s="8"/>
      <c r="O23" s="8"/>
      <c r="Q23" s="18" t="str">
        <f t="shared" ca="1" si="0"/>
        <v/>
      </c>
    </row>
    <row r="24" spans="1:17" ht="15" customHeight="1" x14ac:dyDescent="0.35">
      <c r="A24" s="19"/>
      <c r="B24" s="19"/>
      <c r="C24" s="19"/>
      <c r="D24" s="19"/>
      <c r="E24" s="19"/>
      <c r="F24" s="19"/>
      <c r="G24" s="19"/>
      <c r="H24" s="16" t="str">
        <f>IFERROR(IF(F24="Probationary",EDATE(G24,Setup!$B$31),""),"")</f>
        <v/>
      </c>
      <c r="I24" s="19"/>
      <c r="J24" s="19"/>
      <c r="K24" s="19"/>
      <c r="L24" s="17"/>
      <c r="M24" s="8"/>
      <c r="N24" s="8"/>
      <c r="O24" s="8"/>
      <c r="Q24" s="18" t="str">
        <f t="shared" ca="1" si="0"/>
        <v/>
      </c>
    </row>
    <row r="25" spans="1:17" ht="15" customHeight="1" x14ac:dyDescent="0.35">
      <c r="A25" s="19"/>
      <c r="B25" s="19"/>
      <c r="C25" s="19"/>
      <c r="D25" s="19"/>
      <c r="E25" s="19"/>
      <c r="F25" s="19"/>
      <c r="G25" s="19"/>
      <c r="H25" s="16" t="str">
        <f>IFERROR(IF(F25="Probationary",EDATE(G25,Setup!$B$31),""),"")</f>
        <v/>
      </c>
      <c r="I25" s="19"/>
      <c r="J25" s="19"/>
      <c r="K25" s="19"/>
      <c r="L25" s="17"/>
      <c r="M25" s="8"/>
      <c r="N25" s="8"/>
      <c r="O25" s="8"/>
      <c r="Q25" s="18" t="str">
        <f t="shared" ca="1" si="0"/>
        <v/>
      </c>
    </row>
    <row r="26" spans="1:17" ht="15" customHeight="1" x14ac:dyDescent="0.35">
      <c r="A26" s="19"/>
      <c r="B26" s="19"/>
      <c r="C26" s="19"/>
      <c r="D26" s="19"/>
      <c r="E26" s="19"/>
      <c r="F26" s="19"/>
      <c r="G26" s="19"/>
      <c r="H26" s="16" t="str">
        <f>IFERROR(IF(F26="Probationary",EDATE(G26,Setup!$B$31),""),"")</f>
        <v/>
      </c>
      <c r="I26" s="19"/>
      <c r="J26" s="19"/>
      <c r="K26" s="19"/>
      <c r="L26" s="17"/>
      <c r="M26" s="8"/>
      <c r="N26" s="8"/>
      <c r="O26" s="8"/>
      <c r="Q26" s="18" t="str">
        <f t="shared" ca="1" si="0"/>
        <v/>
      </c>
    </row>
    <row r="27" spans="1:17" ht="15" customHeight="1" x14ac:dyDescent="0.35">
      <c r="A27" s="19"/>
      <c r="B27" s="19"/>
      <c r="C27" s="19"/>
      <c r="D27" s="19"/>
      <c r="E27" s="19"/>
      <c r="F27" s="19"/>
      <c r="G27" s="19"/>
      <c r="H27" s="16" t="str">
        <f>IFERROR(IF(F27="Probationary",EDATE(G27,Setup!$B$31),""),"")</f>
        <v/>
      </c>
      <c r="I27" s="19"/>
      <c r="J27" s="19"/>
      <c r="K27" s="19"/>
      <c r="L27" s="17"/>
      <c r="M27" s="8"/>
      <c r="N27" s="8"/>
      <c r="O27" s="8"/>
      <c r="Q27" s="18" t="str">
        <f t="shared" ca="1" si="0"/>
        <v/>
      </c>
    </row>
    <row r="28" spans="1:17" ht="15" customHeight="1" x14ac:dyDescent="0.35">
      <c r="A28" s="19"/>
      <c r="B28" s="19"/>
      <c r="C28" s="19"/>
      <c r="D28" s="19"/>
      <c r="E28" s="19"/>
      <c r="F28" s="19"/>
      <c r="G28" s="19"/>
      <c r="H28" s="16" t="str">
        <f>IFERROR(IF(F28="Probationary",EDATE(G28,Setup!$B$31),""),"")</f>
        <v/>
      </c>
      <c r="I28" s="19"/>
      <c r="J28" s="19"/>
      <c r="K28" s="19"/>
      <c r="L28" s="17"/>
      <c r="M28" s="8"/>
      <c r="N28" s="8"/>
      <c r="O28" s="8"/>
      <c r="Q28" s="18" t="str">
        <f t="shared" ca="1" si="0"/>
        <v/>
      </c>
    </row>
    <row r="29" spans="1:17" ht="15" customHeight="1" x14ac:dyDescent="0.35">
      <c r="A29" s="19"/>
      <c r="B29" s="19"/>
      <c r="C29" s="19"/>
      <c r="D29" s="19"/>
      <c r="E29" s="19"/>
      <c r="F29" s="19"/>
      <c r="G29" s="19"/>
      <c r="H29" s="16" t="str">
        <f>IFERROR(IF(F29="Probationary",EDATE(G29,Setup!$B$31),""),"")</f>
        <v/>
      </c>
      <c r="I29" s="19"/>
      <c r="J29" s="19"/>
      <c r="K29" s="19"/>
      <c r="L29" s="17"/>
      <c r="M29" s="8"/>
      <c r="N29" s="8"/>
      <c r="O29" s="8"/>
      <c r="Q29" s="18" t="str">
        <f t="shared" ca="1" si="0"/>
        <v/>
      </c>
    </row>
    <row r="30" spans="1:17" ht="15" customHeight="1" x14ac:dyDescent="0.35">
      <c r="A30" s="19"/>
      <c r="B30" s="19"/>
      <c r="C30" s="19"/>
      <c r="D30" s="19"/>
      <c r="E30" s="19"/>
      <c r="F30" s="19"/>
      <c r="G30" s="19"/>
      <c r="H30" s="16" t="str">
        <f>IFERROR(IF(F30="Probationary",EDATE(G30,Setup!$B$31),""),"")</f>
        <v/>
      </c>
      <c r="I30" s="19"/>
      <c r="J30" s="19"/>
      <c r="K30" s="19"/>
      <c r="L30" s="17"/>
      <c r="M30" s="8"/>
      <c r="N30" s="8"/>
      <c r="O30" s="8"/>
      <c r="Q30" s="18" t="str">
        <f t="shared" ca="1" si="0"/>
        <v/>
      </c>
    </row>
    <row r="31" spans="1:17" ht="15" customHeight="1" x14ac:dyDescent="0.35">
      <c r="A31" s="19"/>
      <c r="B31" s="19"/>
      <c r="C31" s="19"/>
      <c r="D31" s="19"/>
      <c r="E31" s="19"/>
      <c r="F31" s="19"/>
      <c r="G31" s="19"/>
      <c r="H31" s="16" t="str">
        <f>IFERROR(IF(F31="Probationary",EDATE(G31,Setup!$B$31),""),"")</f>
        <v/>
      </c>
      <c r="I31" s="19"/>
      <c r="J31" s="19"/>
      <c r="K31" s="19"/>
      <c r="L31" s="17"/>
      <c r="M31" s="8"/>
      <c r="N31" s="8"/>
      <c r="O31" s="8"/>
      <c r="Q31" s="18" t="str">
        <f t="shared" ca="1" si="0"/>
        <v/>
      </c>
    </row>
    <row r="32" spans="1:17" ht="15" customHeight="1" x14ac:dyDescent="0.35">
      <c r="A32" s="19"/>
      <c r="B32" s="19"/>
      <c r="C32" s="19"/>
      <c r="D32" s="19"/>
      <c r="E32" s="19"/>
      <c r="F32" s="19"/>
      <c r="G32" s="19"/>
      <c r="H32" s="16" t="str">
        <f>IFERROR(IF(F32="Probationary",EDATE(G32,Setup!$B$31),""),"")</f>
        <v/>
      </c>
      <c r="I32" s="19"/>
      <c r="J32" s="19"/>
      <c r="K32" s="19"/>
      <c r="L32" s="17"/>
      <c r="M32" s="8"/>
      <c r="N32" s="8"/>
      <c r="O32" s="8"/>
      <c r="Q32" s="18" t="str">
        <f t="shared" ca="1" si="0"/>
        <v/>
      </c>
    </row>
    <row r="33" spans="1:17" ht="15" customHeight="1" x14ac:dyDescent="0.35">
      <c r="A33" s="19"/>
      <c r="B33" s="19"/>
      <c r="C33" s="19"/>
      <c r="D33" s="19"/>
      <c r="E33" s="19"/>
      <c r="F33" s="19"/>
      <c r="G33" s="19"/>
      <c r="H33" s="16" t="str">
        <f>IFERROR(IF(F33="Probationary",EDATE(G33,Setup!$B$31),""),"")</f>
        <v/>
      </c>
      <c r="I33" s="19"/>
      <c r="J33" s="19"/>
      <c r="K33" s="19"/>
      <c r="L33" s="17"/>
      <c r="M33" s="8"/>
      <c r="N33" s="8"/>
      <c r="O33" s="8"/>
      <c r="Q33" s="18" t="str">
        <f t="shared" ca="1" si="0"/>
        <v/>
      </c>
    </row>
    <row r="34" spans="1:17" ht="15" customHeight="1" x14ac:dyDescent="0.35">
      <c r="A34" s="19"/>
      <c r="B34" s="19"/>
      <c r="C34" s="19"/>
      <c r="D34" s="19"/>
      <c r="E34" s="19"/>
      <c r="F34" s="19"/>
      <c r="G34" s="19"/>
      <c r="H34" s="16" t="str">
        <f>IFERROR(IF(F34="Probationary",EDATE(G34,Setup!$B$31),""),"")</f>
        <v/>
      </c>
      <c r="I34" s="19"/>
      <c r="J34" s="19"/>
      <c r="K34" s="19"/>
      <c r="L34" s="17"/>
      <c r="M34" s="8"/>
      <c r="N34" s="8"/>
      <c r="O34" s="8"/>
      <c r="Q34" s="18" t="str">
        <f t="shared" ca="1" si="0"/>
        <v/>
      </c>
    </row>
    <row r="35" spans="1:17" ht="15" customHeight="1" x14ac:dyDescent="0.35">
      <c r="A35" s="19"/>
      <c r="B35" s="19"/>
      <c r="C35" s="19"/>
      <c r="D35" s="19"/>
      <c r="E35" s="19"/>
      <c r="F35" s="19"/>
      <c r="G35" s="19"/>
      <c r="H35" s="16" t="str">
        <f>IFERROR(IF(F35="Probationary",EDATE(G35,Setup!$B$31),""),"")</f>
        <v/>
      </c>
      <c r="I35" s="19"/>
      <c r="J35" s="19"/>
      <c r="K35" s="19"/>
      <c r="L35" s="17"/>
      <c r="M35" s="8"/>
      <c r="N35" s="8"/>
      <c r="O35" s="8"/>
      <c r="Q35" s="18" t="str">
        <f t="shared" ca="1" si="0"/>
        <v/>
      </c>
    </row>
    <row r="36" spans="1:17" ht="15" customHeight="1" x14ac:dyDescent="0.35">
      <c r="A36" s="19"/>
      <c r="B36" s="19"/>
      <c r="C36" s="19"/>
      <c r="D36" s="19"/>
      <c r="E36" s="19"/>
      <c r="F36" s="19"/>
      <c r="G36" s="19"/>
      <c r="H36" s="16" t="str">
        <f>IFERROR(IF(F36="Probationary",EDATE(G36,Setup!$B$31),""),"")</f>
        <v/>
      </c>
      <c r="I36" s="19"/>
      <c r="J36" s="19"/>
      <c r="K36" s="19"/>
      <c r="L36" s="17"/>
      <c r="M36" s="8"/>
      <c r="N36" s="8"/>
      <c r="O36" s="8"/>
      <c r="Q36" s="18" t="str">
        <f t="shared" ca="1" si="0"/>
        <v/>
      </c>
    </row>
    <row r="37" spans="1:17" ht="15" customHeight="1" x14ac:dyDescent="0.35">
      <c r="A37" s="19"/>
      <c r="B37" s="19"/>
      <c r="C37" s="19"/>
      <c r="D37" s="19"/>
      <c r="E37" s="19"/>
      <c r="F37" s="19"/>
      <c r="G37" s="19"/>
      <c r="H37" s="16" t="str">
        <f>IFERROR(IF(F37="Probationary",EDATE(G37,Setup!$B$31),""),"")</f>
        <v/>
      </c>
      <c r="I37" s="19"/>
      <c r="J37" s="19"/>
      <c r="K37" s="19"/>
      <c r="L37" s="17"/>
      <c r="M37" s="8"/>
      <c r="N37" s="8"/>
      <c r="O37" s="8"/>
      <c r="Q37" s="18" t="str">
        <f t="shared" ref="Q37:Q68" ca="1" si="1">IFERROR(IF(G37="","",(TODAY()-G37)/365.25),"")</f>
        <v/>
      </c>
    </row>
    <row r="38" spans="1:17" ht="15" customHeight="1" x14ac:dyDescent="0.35">
      <c r="A38" s="19"/>
      <c r="B38" s="19"/>
      <c r="C38" s="19"/>
      <c r="D38" s="19"/>
      <c r="E38" s="19"/>
      <c r="F38" s="19"/>
      <c r="G38" s="19"/>
      <c r="H38" s="16" t="str">
        <f>IFERROR(IF(F38="Probationary",EDATE(G38,Setup!$B$31),""),"")</f>
        <v/>
      </c>
      <c r="I38" s="19"/>
      <c r="J38" s="19"/>
      <c r="K38" s="19"/>
      <c r="L38" s="17"/>
      <c r="M38" s="8"/>
      <c r="N38" s="8"/>
      <c r="O38" s="8"/>
      <c r="Q38" s="18" t="str">
        <f t="shared" ca="1" si="1"/>
        <v/>
      </c>
    </row>
    <row r="39" spans="1:17" ht="15" customHeight="1" x14ac:dyDescent="0.35">
      <c r="A39" s="19"/>
      <c r="B39" s="19"/>
      <c r="C39" s="19"/>
      <c r="D39" s="19"/>
      <c r="E39" s="19"/>
      <c r="F39" s="19"/>
      <c r="G39" s="19"/>
      <c r="H39" s="16" t="str">
        <f>IFERROR(IF(F39="Probationary",EDATE(G39,Setup!$B$31),""),"")</f>
        <v/>
      </c>
      <c r="I39" s="19"/>
      <c r="J39" s="19"/>
      <c r="K39" s="19"/>
      <c r="L39" s="17"/>
      <c r="M39" s="8"/>
      <c r="N39" s="8"/>
      <c r="O39" s="8"/>
      <c r="Q39" s="18" t="str">
        <f t="shared" ca="1" si="1"/>
        <v/>
      </c>
    </row>
    <row r="40" spans="1:17" ht="15" customHeight="1" x14ac:dyDescent="0.35">
      <c r="A40" s="19"/>
      <c r="B40" s="19"/>
      <c r="C40" s="19"/>
      <c r="D40" s="19"/>
      <c r="E40" s="19"/>
      <c r="F40" s="19"/>
      <c r="G40" s="19"/>
      <c r="H40" s="16" t="str">
        <f>IFERROR(IF(F40="Probationary",EDATE(G40,Setup!$B$31),""),"")</f>
        <v/>
      </c>
      <c r="I40" s="19"/>
      <c r="J40" s="19"/>
      <c r="K40" s="19"/>
      <c r="L40" s="17"/>
      <c r="M40" s="8"/>
      <c r="N40" s="8"/>
      <c r="O40" s="8"/>
      <c r="Q40" s="18" t="str">
        <f t="shared" ca="1" si="1"/>
        <v/>
      </c>
    </row>
    <row r="41" spans="1:17" ht="15" customHeight="1" x14ac:dyDescent="0.35">
      <c r="A41" s="19"/>
      <c r="B41" s="19"/>
      <c r="C41" s="19"/>
      <c r="D41" s="19"/>
      <c r="E41" s="19"/>
      <c r="F41" s="19"/>
      <c r="G41" s="19"/>
      <c r="H41" s="16" t="str">
        <f>IFERROR(IF(F41="Probationary",EDATE(G41,Setup!$B$31),""),"")</f>
        <v/>
      </c>
      <c r="I41" s="19"/>
      <c r="J41" s="19"/>
      <c r="K41" s="19"/>
      <c r="L41" s="17"/>
      <c r="M41" s="8"/>
      <c r="N41" s="8"/>
      <c r="O41" s="8"/>
      <c r="Q41" s="18" t="str">
        <f t="shared" ca="1" si="1"/>
        <v/>
      </c>
    </row>
    <row r="42" spans="1:17" ht="15" customHeight="1" x14ac:dyDescent="0.35">
      <c r="A42" s="19"/>
      <c r="B42" s="19"/>
      <c r="C42" s="19"/>
      <c r="D42" s="19"/>
      <c r="E42" s="19"/>
      <c r="F42" s="19"/>
      <c r="G42" s="19"/>
      <c r="H42" s="16" t="str">
        <f>IFERROR(IF(F42="Probationary",EDATE(G42,Setup!$B$31),""),"")</f>
        <v/>
      </c>
      <c r="I42" s="19"/>
      <c r="J42" s="19"/>
      <c r="K42" s="19"/>
      <c r="L42" s="17"/>
      <c r="M42" s="8"/>
      <c r="N42" s="8"/>
      <c r="O42" s="8"/>
      <c r="Q42" s="18" t="str">
        <f t="shared" ca="1" si="1"/>
        <v/>
      </c>
    </row>
    <row r="43" spans="1:17" ht="15" customHeight="1" x14ac:dyDescent="0.35">
      <c r="A43" s="19"/>
      <c r="B43" s="19"/>
      <c r="C43" s="19"/>
      <c r="D43" s="19"/>
      <c r="E43" s="19"/>
      <c r="F43" s="19"/>
      <c r="G43" s="19"/>
      <c r="H43" s="16" t="str">
        <f>IFERROR(IF(F43="Probationary",EDATE(G43,Setup!$B$31),""),"")</f>
        <v/>
      </c>
      <c r="I43" s="19"/>
      <c r="J43" s="19"/>
      <c r="K43" s="19"/>
      <c r="L43" s="17"/>
      <c r="M43" s="8"/>
      <c r="N43" s="8"/>
      <c r="O43" s="8"/>
      <c r="Q43" s="18" t="str">
        <f t="shared" ca="1" si="1"/>
        <v/>
      </c>
    </row>
    <row r="44" spans="1:17" ht="15" customHeight="1" x14ac:dyDescent="0.35">
      <c r="A44" s="19"/>
      <c r="B44" s="19"/>
      <c r="C44" s="19"/>
      <c r="D44" s="19"/>
      <c r="E44" s="19"/>
      <c r="F44" s="19"/>
      <c r="G44" s="19"/>
      <c r="H44" s="16" t="str">
        <f>IFERROR(IF(F44="Probationary",EDATE(G44,Setup!$B$31),""),"")</f>
        <v/>
      </c>
      <c r="I44" s="19"/>
      <c r="J44" s="19"/>
      <c r="K44" s="19"/>
      <c r="L44" s="17"/>
      <c r="M44" s="8"/>
      <c r="N44" s="8"/>
      <c r="O44" s="8"/>
      <c r="Q44" s="18" t="str">
        <f t="shared" ca="1" si="1"/>
        <v/>
      </c>
    </row>
    <row r="45" spans="1:17" ht="15" customHeight="1" x14ac:dyDescent="0.35">
      <c r="A45" s="19"/>
      <c r="B45" s="19"/>
      <c r="C45" s="19"/>
      <c r="D45" s="19"/>
      <c r="E45" s="19"/>
      <c r="F45" s="19"/>
      <c r="G45" s="19"/>
      <c r="H45" s="16" t="str">
        <f>IFERROR(IF(F45="Probationary",EDATE(G45,Setup!$B$31),""),"")</f>
        <v/>
      </c>
      <c r="I45" s="19"/>
      <c r="J45" s="19"/>
      <c r="K45" s="19"/>
      <c r="L45" s="17"/>
      <c r="M45" s="8"/>
      <c r="N45" s="8"/>
      <c r="O45" s="8"/>
      <c r="Q45" s="18" t="str">
        <f t="shared" ca="1" si="1"/>
        <v/>
      </c>
    </row>
    <row r="46" spans="1:17" ht="15" customHeight="1" x14ac:dyDescent="0.35">
      <c r="A46" s="19"/>
      <c r="B46" s="19"/>
      <c r="C46" s="19"/>
      <c r="D46" s="19"/>
      <c r="E46" s="19"/>
      <c r="F46" s="19"/>
      <c r="G46" s="19"/>
      <c r="H46" s="16" t="str">
        <f>IFERROR(IF(F46="Probationary",EDATE(G46,Setup!$B$31),""),"")</f>
        <v/>
      </c>
      <c r="I46" s="19"/>
      <c r="J46" s="19"/>
      <c r="K46" s="19"/>
      <c r="L46" s="17"/>
      <c r="M46" s="8"/>
      <c r="N46" s="8"/>
      <c r="O46" s="8"/>
      <c r="Q46" s="18" t="str">
        <f t="shared" ca="1" si="1"/>
        <v/>
      </c>
    </row>
    <row r="47" spans="1:17" ht="15" customHeight="1" x14ac:dyDescent="0.35">
      <c r="A47" s="19"/>
      <c r="B47" s="19"/>
      <c r="C47" s="19"/>
      <c r="D47" s="19"/>
      <c r="E47" s="19"/>
      <c r="F47" s="19"/>
      <c r="G47" s="19"/>
      <c r="H47" s="16" t="str">
        <f>IFERROR(IF(F47="Probationary",EDATE(G47,Setup!$B$31),""),"")</f>
        <v/>
      </c>
      <c r="I47" s="19"/>
      <c r="J47" s="19"/>
      <c r="K47" s="19"/>
      <c r="L47" s="17"/>
      <c r="M47" s="8"/>
      <c r="N47" s="8"/>
      <c r="O47" s="8"/>
      <c r="Q47" s="18" t="str">
        <f t="shared" ca="1" si="1"/>
        <v/>
      </c>
    </row>
    <row r="48" spans="1:17" ht="15" customHeight="1" x14ac:dyDescent="0.35">
      <c r="A48" s="19"/>
      <c r="B48" s="19"/>
      <c r="C48" s="19"/>
      <c r="D48" s="19"/>
      <c r="E48" s="19"/>
      <c r="F48" s="19"/>
      <c r="G48" s="19"/>
      <c r="H48" s="16" t="str">
        <f>IFERROR(IF(F48="Probationary",EDATE(G48,Setup!$B$31),""),"")</f>
        <v/>
      </c>
      <c r="I48" s="19"/>
      <c r="J48" s="19"/>
      <c r="K48" s="19"/>
      <c r="L48" s="17"/>
      <c r="M48" s="8"/>
      <c r="N48" s="8"/>
      <c r="O48" s="8"/>
      <c r="Q48" s="18" t="str">
        <f t="shared" ca="1" si="1"/>
        <v/>
      </c>
    </row>
    <row r="49" spans="1:17" ht="15" customHeight="1" x14ac:dyDescent="0.35">
      <c r="A49" s="19"/>
      <c r="B49" s="19"/>
      <c r="C49" s="19"/>
      <c r="D49" s="19"/>
      <c r="E49" s="19"/>
      <c r="F49" s="19"/>
      <c r="G49" s="19"/>
      <c r="H49" s="16" t="str">
        <f>IFERROR(IF(F49="Probationary",EDATE(G49,Setup!$B$31),""),"")</f>
        <v/>
      </c>
      <c r="I49" s="19"/>
      <c r="J49" s="19"/>
      <c r="K49" s="19"/>
      <c r="L49" s="17"/>
      <c r="M49" s="8"/>
      <c r="N49" s="8"/>
      <c r="O49" s="8"/>
      <c r="Q49" s="18" t="str">
        <f t="shared" ca="1" si="1"/>
        <v/>
      </c>
    </row>
    <row r="50" spans="1:17" ht="15" customHeight="1" x14ac:dyDescent="0.35">
      <c r="A50" s="19"/>
      <c r="B50" s="19"/>
      <c r="C50" s="19"/>
      <c r="D50" s="19"/>
      <c r="E50" s="19"/>
      <c r="F50" s="19"/>
      <c r="G50" s="19"/>
      <c r="H50" s="16" t="str">
        <f>IFERROR(IF(F50="Probationary",EDATE(G50,Setup!$B$31),""),"")</f>
        <v/>
      </c>
      <c r="I50" s="19"/>
      <c r="J50" s="19"/>
      <c r="K50" s="19"/>
      <c r="L50" s="17"/>
      <c r="M50" s="8"/>
      <c r="N50" s="8"/>
      <c r="O50" s="8"/>
      <c r="Q50" s="18" t="str">
        <f t="shared" ca="1" si="1"/>
        <v/>
      </c>
    </row>
    <row r="51" spans="1:17" ht="15" customHeight="1" x14ac:dyDescent="0.35">
      <c r="A51" s="19"/>
      <c r="B51" s="19"/>
      <c r="C51" s="19"/>
      <c r="D51" s="19"/>
      <c r="E51" s="19"/>
      <c r="F51" s="19"/>
      <c r="G51" s="19"/>
      <c r="H51" s="16" t="str">
        <f>IFERROR(IF(F51="Probationary",EDATE(G51,Setup!$B$31),""),"")</f>
        <v/>
      </c>
      <c r="I51" s="19"/>
      <c r="J51" s="19"/>
      <c r="K51" s="19"/>
      <c r="L51" s="17"/>
      <c r="M51" s="8"/>
      <c r="N51" s="8"/>
      <c r="O51" s="8"/>
      <c r="Q51" s="18" t="str">
        <f t="shared" ca="1" si="1"/>
        <v/>
      </c>
    </row>
    <row r="52" spans="1:17" ht="15" customHeight="1" x14ac:dyDescent="0.35">
      <c r="A52" s="19"/>
      <c r="B52" s="19"/>
      <c r="C52" s="19"/>
      <c r="D52" s="19"/>
      <c r="E52" s="19"/>
      <c r="F52" s="19"/>
      <c r="G52" s="19"/>
      <c r="H52" s="16" t="str">
        <f>IFERROR(IF(F52="Probationary",EDATE(G52,Setup!$B$31),""),"")</f>
        <v/>
      </c>
      <c r="I52" s="19"/>
      <c r="J52" s="19"/>
      <c r="K52" s="19"/>
      <c r="L52" s="17"/>
      <c r="M52" s="8"/>
      <c r="N52" s="8"/>
      <c r="O52" s="8"/>
      <c r="Q52" s="18" t="str">
        <f t="shared" ca="1" si="1"/>
        <v/>
      </c>
    </row>
    <row r="53" spans="1:17" ht="15" customHeight="1" x14ac:dyDescent="0.35">
      <c r="A53" s="19"/>
      <c r="B53" s="19"/>
      <c r="C53" s="19"/>
      <c r="D53" s="19"/>
      <c r="E53" s="19"/>
      <c r="F53" s="19"/>
      <c r="G53" s="19"/>
      <c r="H53" s="16" t="str">
        <f>IFERROR(IF(F53="Probationary",EDATE(G53,Setup!$B$31),""),"")</f>
        <v/>
      </c>
      <c r="I53" s="19"/>
      <c r="J53" s="19"/>
      <c r="K53" s="19"/>
      <c r="L53" s="17"/>
      <c r="M53" s="8"/>
      <c r="N53" s="8"/>
      <c r="O53" s="8"/>
      <c r="Q53" s="18" t="str">
        <f t="shared" ca="1" si="1"/>
        <v/>
      </c>
    </row>
    <row r="54" spans="1:17" ht="15" customHeight="1" x14ac:dyDescent="0.35">
      <c r="A54" s="19"/>
      <c r="B54" s="19"/>
      <c r="C54" s="19"/>
      <c r="D54" s="19"/>
      <c r="E54" s="19"/>
      <c r="F54" s="19"/>
      <c r="G54" s="19"/>
      <c r="H54" s="16" t="str">
        <f>IFERROR(IF(F54="Probationary",EDATE(G54,Setup!$B$31),""),"")</f>
        <v/>
      </c>
      <c r="I54" s="19"/>
      <c r="J54" s="19"/>
      <c r="K54" s="19"/>
      <c r="L54" s="17"/>
      <c r="M54" s="8"/>
      <c r="N54" s="8"/>
      <c r="O54" s="8"/>
      <c r="Q54" s="18" t="str">
        <f t="shared" ca="1" si="1"/>
        <v/>
      </c>
    </row>
    <row r="55" spans="1:17" ht="15" customHeight="1" x14ac:dyDescent="0.35">
      <c r="A55" s="19"/>
      <c r="B55" s="19"/>
      <c r="C55" s="19"/>
      <c r="D55" s="19"/>
      <c r="E55" s="19"/>
      <c r="F55" s="19"/>
      <c r="G55" s="19"/>
      <c r="H55" s="16" t="str">
        <f>IFERROR(IF(F55="Probationary",EDATE(G55,Setup!$B$31),""),"")</f>
        <v/>
      </c>
      <c r="I55" s="19"/>
      <c r="J55" s="19"/>
      <c r="K55" s="19"/>
      <c r="L55" s="17"/>
      <c r="M55" s="8"/>
      <c r="N55" s="8"/>
      <c r="O55" s="8"/>
      <c r="Q55" s="18" t="str">
        <f t="shared" ca="1" si="1"/>
        <v/>
      </c>
    </row>
    <row r="56" spans="1:17" ht="15" customHeight="1" x14ac:dyDescent="0.35">
      <c r="A56" s="19"/>
      <c r="B56" s="19"/>
      <c r="C56" s="19"/>
      <c r="D56" s="19"/>
      <c r="E56" s="19"/>
      <c r="F56" s="19"/>
      <c r="G56" s="19"/>
      <c r="H56" s="16" t="str">
        <f>IFERROR(IF(F56="Probationary",EDATE(G56,Setup!$B$31),""),"")</f>
        <v/>
      </c>
      <c r="I56" s="19"/>
      <c r="J56" s="19"/>
      <c r="K56" s="19"/>
      <c r="L56" s="17"/>
      <c r="M56" s="8"/>
      <c r="N56" s="8"/>
      <c r="O56" s="8"/>
      <c r="Q56" s="18" t="str">
        <f t="shared" ca="1" si="1"/>
        <v/>
      </c>
    </row>
    <row r="57" spans="1:17" ht="15" customHeight="1" x14ac:dyDescent="0.35">
      <c r="A57" s="19"/>
      <c r="B57" s="19"/>
      <c r="C57" s="19"/>
      <c r="D57" s="19"/>
      <c r="E57" s="19"/>
      <c r="F57" s="19"/>
      <c r="G57" s="19"/>
      <c r="H57" s="16" t="str">
        <f>IFERROR(IF(F57="Probationary",EDATE(G57,Setup!$B$31),""),"")</f>
        <v/>
      </c>
      <c r="I57" s="19"/>
      <c r="J57" s="19"/>
      <c r="K57" s="19"/>
      <c r="L57" s="17"/>
      <c r="M57" s="8"/>
      <c r="N57" s="8"/>
      <c r="O57" s="8"/>
      <c r="Q57" s="18" t="str">
        <f t="shared" ca="1" si="1"/>
        <v/>
      </c>
    </row>
    <row r="58" spans="1:17" ht="15" customHeight="1" x14ac:dyDescent="0.35">
      <c r="A58" s="19"/>
      <c r="B58" s="19"/>
      <c r="C58" s="19"/>
      <c r="D58" s="19"/>
      <c r="E58" s="19"/>
      <c r="F58" s="19"/>
      <c r="G58" s="19"/>
      <c r="H58" s="16" t="str">
        <f>IFERROR(IF(F58="Probationary",EDATE(G58,Setup!$B$31),""),"")</f>
        <v/>
      </c>
      <c r="I58" s="19"/>
      <c r="J58" s="19"/>
      <c r="K58" s="19"/>
      <c r="L58" s="17"/>
      <c r="M58" s="8"/>
      <c r="N58" s="8"/>
      <c r="O58" s="8"/>
      <c r="Q58" s="18" t="str">
        <f t="shared" ca="1" si="1"/>
        <v/>
      </c>
    </row>
    <row r="59" spans="1:17" ht="15" customHeight="1" x14ac:dyDescent="0.35">
      <c r="A59" s="19"/>
      <c r="B59" s="19"/>
      <c r="C59" s="19"/>
      <c r="D59" s="19"/>
      <c r="E59" s="19"/>
      <c r="F59" s="19"/>
      <c r="G59" s="19"/>
      <c r="H59" s="16" t="str">
        <f>IFERROR(IF(F59="Probationary",EDATE(G59,Setup!$B$31),""),"")</f>
        <v/>
      </c>
      <c r="I59" s="19"/>
      <c r="J59" s="19"/>
      <c r="K59" s="19"/>
      <c r="L59" s="17"/>
      <c r="M59" s="8"/>
      <c r="N59" s="8"/>
      <c r="O59" s="8"/>
      <c r="Q59" s="18" t="str">
        <f t="shared" ca="1" si="1"/>
        <v/>
      </c>
    </row>
    <row r="60" spans="1:17" ht="15" customHeight="1" x14ac:dyDescent="0.35">
      <c r="A60" s="19"/>
      <c r="B60" s="19"/>
      <c r="C60" s="19"/>
      <c r="D60" s="19"/>
      <c r="E60" s="19"/>
      <c r="F60" s="19"/>
      <c r="G60" s="19"/>
      <c r="H60" s="16" t="str">
        <f>IFERROR(IF(F60="Probationary",EDATE(G60,Setup!$B$31),""),"")</f>
        <v/>
      </c>
      <c r="I60" s="19"/>
      <c r="J60" s="19"/>
      <c r="K60" s="19"/>
      <c r="L60" s="17"/>
      <c r="M60" s="8"/>
      <c r="N60" s="8"/>
      <c r="O60" s="8"/>
      <c r="Q60" s="18" t="str">
        <f t="shared" ca="1" si="1"/>
        <v/>
      </c>
    </row>
    <row r="61" spans="1:17" ht="15" customHeight="1" x14ac:dyDescent="0.35">
      <c r="A61" s="19"/>
      <c r="B61" s="19"/>
      <c r="C61" s="19"/>
      <c r="D61" s="19"/>
      <c r="E61" s="19"/>
      <c r="F61" s="19"/>
      <c r="G61" s="19"/>
      <c r="H61" s="16" t="str">
        <f>IFERROR(IF(F61="Probationary",EDATE(G61,Setup!$B$31),""),"")</f>
        <v/>
      </c>
      <c r="I61" s="19"/>
      <c r="J61" s="19"/>
      <c r="K61" s="19"/>
      <c r="L61" s="17"/>
      <c r="M61" s="8"/>
      <c r="N61" s="8"/>
      <c r="O61" s="8"/>
      <c r="Q61" s="18" t="str">
        <f t="shared" ca="1" si="1"/>
        <v/>
      </c>
    </row>
    <row r="62" spans="1:17" ht="15" customHeight="1" x14ac:dyDescent="0.35">
      <c r="A62" s="19"/>
      <c r="B62" s="19"/>
      <c r="C62" s="19"/>
      <c r="D62" s="19"/>
      <c r="E62" s="19"/>
      <c r="F62" s="19"/>
      <c r="G62" s="19"/>
      <c r="H62" s="16" t="str">
        <f>IFERROR(IF(F62="Probationary",EDATE(G62,Setup!$B$31),""),"")</f>
        <v/>
      </c>
      <c r="I62" s="19"/>
      <c r="J62" s="19"/>
      <c r="K62" s="19"/>
      <c r="L62" s="17"/>
      <c r="M62" s="8"/>
      <c r="N62" s="8"/>
      <c r="O62" s="8"/>
      <c r="Q62" s="18" t="str">
        <f t="shared" ca="1" si="1"/>
        <v/>
      </c>
    </row>
    <row r="63" spans="1:17" ht="15" customHeight="1" x14ac:dyDescent="0.35">
      <c r="A63" s="19"/>
      <c r="B63" s="19"/>
      <c r="C63" s="19"/>
      <c r="D63" s="19"/>
      <c r="E63" s="19"/>
      <c r="F63" s="19"/>
      <c r="G63" s="19"/>
      <c r="H63" s="16" t="str">
        <f>IFERROR(IF(F63="Probationary",EDATE(G63,Setup!$B$31),""),"")</f>
        <v/>
      </c>
      <c r="I63" s="19"/>
      <c r="J63" s="19"/>
      <c r="K63" s="19"/>
      <c r="L63" s="17"/>
      <c r="M63" s="8"/>
      <c r="N63" s="8"/>
      <c r="O63" s="8"/>
      <c r="Q63" s="18" t="str">
        <f t="shared" ca="1" si="1"/>
        <v/>
      </c>
    </row>
    <row r="64" spans="1:17" ht="15" customHeight="1" x14ac:dyDescent="0.35">
      <c r="A64" s="19"/>
      <c r="B64" s="19"/>
      <c r="C64" s="19"/>
      <c r="D64" s="19"/>
      <c r="E64" s="19"/>
      <c r="F64" s="19"/>
      <c r="G64" s="19"/>
      <c r="H64" s="16" t="str">
        <f>IFERROR(IF(F64="Probationary",EDATE(G64,Setup!$B$31),""),"")</f>
        <v/>
      </c>
      <c r="I64" s="19"/>
      <c r="J64" s="19"/>
      <c r="K64" s="19"/>
      <c r="L64" s="17"/>
      <c r="M64" s="8"/>
      <c r="N64" s="8"/>
      <c r="O64" s="8"/>
      <c r="Q64" s="18" t="str">
        <f t="shared" ca="1" si="1"/>
        <v/>
      </c>
    </row>
    <row r="65" spans="1:17" ht="15" customHeight="1" x14ac:dyDescent="0.35">
      <c r="A65" s="19"/>
      <c r="B65" s="19"/>
      <c r="C65" s="19"/>
      <c r="D65" s="19"/>
      <c r="E65" s="19"/>
      <c r="F65" s="19"/>
      <c r="G65" s="19"/>
      <c r="H65" s="16" t="str">
        <f>IFERROR(IF(F65="Probationary",EDATE(G65,Setup!$B$31),""),"")</f>
        <v/>
      </c>
      <c r="I65" s="19"/>
      <c r="J65" s="19"/>
      <c r="K65" s="19"/>
      <c r="L65" s="17"/>
      <c r="M65" s="8"/>
      <c r="N65" s="8"/>
      <c r="O65" s="8"/>
      <c r="Q65" s="18" t="str">
        <f t="shared" ca="1" si="1"/>
        <v/>
      </c>
    </row>
    <row r="66" spans="1:17" ht="15" customHeight="1" x14ac:dyDescent="0.35">
      <c r="A66" s="19"/>
      <c r="B66" s="19"/>
      <c r="C66" s="19"/>
      <c r="D66" s="19"/>
      <c r="E66" s="19"/>
      <c r="F66" s="19"/>
      <c r="G66" s="19"/>
      <c r="H66" s="16" t="str">
        <f>IFERROR(IF(F66="Probationary",EDATE(G66,Setup!$B$31),""),"")</f>
        <v/>
      </c>
      <c r="I66" s="19"/>
      <c r="J66" s="19"/>
      <c r="K66" s="19"/>
      <c r="L66" s="17"/>
      <c r="M66" s="8"/>
      <c r="N66" s="8"/>
      <c r="O66" s="8"/>
      <c r="Q66" s="18" t="str">
        <f t="shared" ca="1" si="1"/>
        <v/>
      </c>
    </row>
    <row r="67" spans="1:17" ht="15" customHeight="1" x14ac:dyDescent="0.35">
      <c r="A67" s="19"/>
      <c r="B67" s="19"/>
      <c r="C67" s="19"/>
      <c r="D67" s="19"/>
      <c r="E67" s="19"/>
      <c r="F67" s="19"/>
      <c r="G67" s="19"/>
      <c r="H67" s="16" t="str">
        <f>IFERROR(IF(F67="Probationary",EDATE(G67,Setup!$B$31),""),"")</f>
        <v/>
      </c>
      <c r="I67" s="19"/>
      <c r="J67" s="19"/>
      <c r="K67" s="19"/>
      <c r="L67" s="17"/>
      <c r="M67" s="8"/>
      <c r="N67" s="8"/>
      <c r="O67" s="8"/>
      <c r="Q67" s="18" t="str">
        <f t="shared" ca="1" si="1"/>
        <v/>
      </c>
    </row>
    <row r="68" spans="1:17" ht="15" customHeight="1" x14ac:dyDescent="0.35">
      <c r="A68" s="19"/>
      <c r="B68" s="19"/>
      <c r="C68" s="19"/>
      <c r="D68" s="19"/>
      <c r="E68" s="19"/>
      <c r="F68" s="19"/>
      <c r="G68" s="19"/>
      <c r="H68" s="16" t="str">
        <f>IFERROR(IF(F68="Probationary",EDATE(G68,Setup!$B$31),""),"")</f>
        <v/>
      </c>
      <c r="I68" s="19"/>
      <c r="J68" s="19"/>
      <c r="K68" s="19"/>
      <c r="L68" s="17"/>
      <c r="M68" s="8"/>
      <c r="N68" s="8"/>
      <c r="O68" s="8"/>
      <c r="Q68" s="18" t="str">
        <f t="shared" ca="1" si="1"/>
        <v/>
      </c>
    </row>
    <row r="69" spans="1:17" ht="15" customHeight="1" x14ac:dyDescent="0.35">
      <c r="A69" s="19"/>
      <c r="B69" s="19"/>
      <c r="C69" s="19"/>
      <c r="D69" s="19"/>
      <c r="E69" s="19"/>
      <c r="F69" s="19"/>
      <c r="G69" s="19"/>
      <c r="H69" s="16" t="str">
        <f>IFERROR(IF(F69="Probationary",EDATE(G69,Setup!$B$31),""),"")</f>
        <v/>
      </c>
      <c r="I69" s="19"/>
      <c r="J69" s="19"/>
      <c r="K69" s="19"/>
      <c r="L69" s="17"/>
      <c r="M69" s="8"/>
      <c r="N69" s="8"/>
      <c r="O69" s="8"/>
      <c r="Q69" s="18" t="str">
        <f t="shared" ref="Q69:Q104" ca="1" si="2">IFERROR(IF(G69="","",(TODAY()-G69)/365.25),"")</f>
        <v/>
      </c>
    </row>
    <row r="70" spans="1:17" ht="15" customHeight="1" x14ac:dyDescent="0.35">
      <c r="A70" s="19"/>
      <c r="B70" s="19"/>
      <c r="C70" s="19"/>
      <c r="D70" s="19"/>
      <c r="E70" s="19"/>
      <c r="F70" s="19"/>
      <c r="G70" s="19"/>
      <c r="H70" s="16" t="str">
        <f>IFERROR(IF(F70="Probationary",EDATE(G70,Setup!$B$31),""),"")</f>
        <v/>
      </c>
      <c r="I70" s="19"/>
      <c r="J70" s="19"/>
      <c r="K70" s="19"/>
      <c r="L70" s="17"/>
      <c r="M70" s="8"/>
      <c r="N70" s="8"/>
      <c r="O70" s="8"/>
      <c r="Q70" s="18" t="str">
        <f t="shared" ca="1" si="2"/>
        <v/>
      </c>
    </row>
    <row r="71" spans="1:17" ht="15" customHeight="1" x14ac:dyDescent="0.35">
      <c r="A71" s="19"/>
      <c r="B71" s="19"/>
      <c r="C71" s="19"/>
      <c r="D71" s="19"/>
      <c r="E71" s="19"/>
      <c r="F71" s="19"/>
      <c r="G71" s="19"/>
      <c r="H71" s="16" t="str">
        <f>IFERROR(IF(F71="Probationary",EDATE(G71,Setup!$B$31),""),"")</f>
        <v/>
      </c>
      <c r="I71" s="19"/>
      <c r="J71" s="19"/>
      <c r="K71" s="19"/>
      <c r="L71" s="17"/>
      <c r="M71" s="8"/>
      <c r="N71" s="8"/>
      <c r="O71" s="8"/>
      <c r="Q71" s="18" t="str">
        <f t="shared" ca="1" si="2"/>
        <v/>
      </c>
    </row>
    <row r="72" spans="1:17" ht="15" customHeight="1" x14ac:dyDescent="0.35">
      <c r="A72" s="19"/>
      <c r="B72" s="19"/>
      <c r="C72" s="19"/>
      <c r="D72" s="19"/>
      <c r="E72" s="19"/>
      <c r="F72" s="19"/>
      <c r="G72" s="19"/>
      <c r="H72" s="16" t="str">
        <f>IFERROR(IF(F72="Probationary",EDATE(G72,Setup!$B$31),""),"")</f>
        <v/>
      </c>
      <c r="I72" s="19"/>
      <c r="J72" s="19"/>
      <c r="K72" s="19"/>
      <c r="L72" s="17"/>
      <c r="M72" s="8"/>
      <c r="N72" s="8"/>
      <c r="O72" s="8"/>
      <c r="Q72" s="18" t="str">
        <f t="shared" ca="1" si="2"/>
        <v/>
      </c>
    </row>
    <row r="73" spans="1:17" ht="15" customHeight="1" x14ac:dyDescent="0.35">
      <c r="A73" s="19"/>
      <c r="B73" s="19"/>
      <c r="C73" s="19"/>
      <c r="D73" s="19"/>
      <c r="E73" s="19"/>
      <c r="F73" s="19"/>
      <c r="G73" s="19"/>
      <c r="H73" s="16" t="str">
        <f>IFERROR(IF(F73="Probationary",EDATE(G73,Setup!$B$31),""),"")</f>
        <v/>
      </c>
      <c r="I73" s="19"/>
      <c r="J73" s="19"/>
      <c r="K73" s="19"/>
      <c r="L73" s="17"/>
      <c r="M73" s="8"/>
      <c r="N73" s="8"/>
      <c r="O73" s="8"/>
      <c r="Q73" s="18" t="str">
        <f t="shared" ca="1" si="2"/>
        <v/>
      </c>
    </row>
    <row r="74" spans="1:17" ht="15" customHeight="1" x14ac:dyDescent="0.35">
      <c r="A74" s="19"/>
      <c r="B74" s="19"/>
      <c r="C74" s="19"/>
      <c r="D74" s="19"/>
      <c r="E74" s="19"/>
      <c r="F74" s="19"/>
      <c r="G74" s="19"/>
      <c r="H74" s="16" t="str">
        <f>IFERROR(IF(F74="Probationary",EDATE(G74,Setup!$B$31),""),"")</f>
        <v/>
      </c>
      <c r="I74" s="19"/>
      <c r="J74" s="19"/>
      <c r="K74" s="19"/>
      <c r="L74" s="17"/>
      <c r="M74" s="8"/>
      <c r="N74" s="8"/>
      <c r="O74" s="8"/>
      <c r="Q74" s="18" t="str">
        <f t="shared" ca="1" si="2"/>
        <v/>
      </c>
    </row>
    <row r="75" spans="1:17" ht="15" customHeight="1" x14ac:dyDescent="0.35">
      <c r="A75" s="19"/>
      <c r="B75" s="19"/>
      <c r="C75" s="19"/>
      <c r="D75" s="19"/>
      <c r="E75" s="19"/>
      <c r="F75" s="19"/>
      <c r="G75" s="19"/>
      <c r="H75" s="16" t="str">
        <f>IFERROR(IF(F75="Probationary",EDATE(G75,Setup!$B$31),""),"")</f>
        <v/>
      </c>
      <c r="I75" s="19"/>
      <c r="J75" s="19"/>
      <c r="K75" s="19"/>
      <c r="L75" s="17"/>
      <c r="M75" s="8"/>
      <c r="N75" s="8"/>
      <c r="O75" s="8"/>
      <c r="Q75" s="18" t="str">
        <f t="shared" ca="1" si="2"/>
        <v/>
      </c>
    </row>
    <row r="76" spans="1:17" ht="15" customHeight="1" x14ac:dyDescent="0.35">
      <c r="A76" s="19"/>
      <c r="B76" s="19"/>
      <c r="C76" s="19"/>
      <c r="D76" s="19"/>
      <c r="E76" s="19"/>
      <c r="F76" s="19"/>
      <c r="G76" s="19"/>
      <c r="H76" s="16" t="str">
        <f>IFERROR(IF(F76="Probationary",EDATE(G76,Setup!$B$31),""),"")</f>
        <v/>
      </c>
      <c r="I76" s="19"/>
      <c r="J76" s="19"/>
      <c r="K76" s="19"/>
      <c r="L76" s="17"/>
      <c r="M76" s="8"/>
      <c r="N76" s="8"/>
      <c r="O76" s="8"/>
      <c r="Q76" s="18" t="str">
        <f t="shared" ca="1" si="2"/>
        <v/>
      </c>
    </row>
    <row r="77" spans="1:17" ht="15" customHeight="1" x14ac:dyDescent="0.35">
      <c r="A77" s="19"/>
      <c r="B77" s="19"/>
      <c r="C77" s="19"/>
      <c r="D77" s="19"/>
      <c r="E77" s="19"/>
      <c r="F77" s="19"/>
      <c r="G77" s="19"/>
      <c r="H77" s="16" t="str">
        <f>IFERROR(IF(F77="Probationary",EDATE(G77,Setup!$B$31),""),"")</f>
        <v/>
      </c>
      <c r="I77" s="19"/>
      <c r="J77" s="19"/>
      <c r="K77" s="19"/>
      <c r="L77" s="17"/>
      <c r="M77" s="8"/>
      <c r="N77" s="8"/>
      <c r="O77" s="8"/>
      <c r="Q77" s="18" t="str">
        <f t="shared" ca="1" si="2"/>
        <v/>
      </c>
    </row>
    <row r="78" spans="1:17" ht="15" customHeight="1" x14ac:dyDescent="0.35">
      <c r="A78" s="19"/>
      <c r="B78" s="19"/>
      <c r="C78" s="19"/>
      <c r="D78" s="19"/>
      <c r="E78" s="19"/>
      <c r="F78" s="19"/>
      <c r="G78" s="19"/>
      <c r="H78" s="16" t="str">
        <f>IFERROR(IF(F78="Probationary",EDATE(G78,Setup!$B$31),""),"")</f>
        <v/>
      </c>
      <c r="I78" s="19"/>
      <c r="J78" s="19"/>
      <c r="K78" s="19"/>
      <c r="L78" s="17"/>
      <c r="M78" s="8"/>
      <c r="N78" s="8"/>
      <c r="O78" s="8"/>
      <c r="Q78" s="18" t="str">
        <f t="shared" ca="1" si="2"/>
        <v/>
      </c>
    </row>
    <row r="79" spans="1:17" ht="15" customHeight="1" x14ac:dyDescent="0.35">
      <c r="A79" s="19"/>
      <c r="B79" s="19"/>
      <c r="C79" s="19"/>
      <c r="D79" s="19"/>
      <c r="E79" s="19"/>
      <c r="F79" s="19"/>
      <c r="G79" s="19"/>
      <c r="H79" s="16" t="str">
        <f>IFERROR(IF(F79="Probationary",EDATE(G79,Setup!$B$31),""),"")</f>
        <v/>
      </c>
      <c r="I79" s="19"/>
      <c r="J79" s="19"/>
      <c r="K79" s="19"/>
      <c r="L79" s="17"/>
      <c r="M79" s="8"/>
      <c r="N79" s="8"/>
      <c r="O79" s="8"/>
      <c r="Q79" s="18" t="str">
        <f t="shared" ca="1" si="2"/>
        <v/>
      </c>
    </row>
    <row r="80" spans="1:17" ht="15" customHeight="1" x14ac:dyDescent="0.35">
      <c r="A80" s="19"/>
      <c r="B80" s="19"/>
      <c r="C80" s="19"/>
      <c r="D80" s="19"/>
      <c r="E80" s="19"/>
      <c r="F80" s="19"/>
      <c r="G80" s="19"/>
      <c r="H80" s="16" t="str">
        <f>IFERROR(IF(F80="Probationary",EDATE(G80,Setup!$B$31),""),"")</f>
        <v/>
      </c>
      <c r="I80" s="19"/>
      <c r="J80" s="19"/>
      <c r="K80" s="19"/>
      <c r="L80" s="17"/>
      <c r="M80" s="8"/>
      <c r="N80" s="8"/>
      <c r="O80" s="8"/>
      <c r="Q80" s="18" t="str">
        <f t="shared" ca="1" si="2"/>
        <v/>
      </c>
    </row>
    <row r="81" spans="1:17" ht="15" customHeight="1" x14ac:dyDescent="0.35">
      <c r="A81" s="19"/>
      <c r="B81" s="19"/>
      <c r="C81" s="19"/>
      <c r="D81" s="19"/>
      <c r="E81" s="19"/>
      <c r="F81" s="19"/>
      <c r="G81" s="19"/>
      <c r="H81" s="16" t="str">
        <f>IFERROR(IF(F81="Probationary",EDATE(G81,Setup!$B$31),""),"")</f>
        <v/>
      </c>
      <c r="I81" s="19"/>
      <c r="J81" s="19"/>
      <c r="K81" s="19"/>
      <c r="L81" s="17"/>
      <c r="M81" s="8"/>
      <c r="N81" s="8"/>
      <c r="O81" s="8"/>
      <c r="Q81" s="18" t="str">
        <f t="shared" ca="1" si="2"/>
        <v/>
      </c>
    </row>
    <row r="82" spans="1:17" ht="15" customHeight="1" x14ac:dyDescent="0.35">
      <c r="A82" s="19"/>
      <c r="B82" s="19"/>
      <c r="C82" s="19"/>
      <c r="D82" s="19"/>
      <c r="E82" s="19"/>
      <c r="F82" s="19"/>
      <c r="G82" s="19"/>
      <c r="H82" s="16" t="str">
        <f>IFERROR(IF(F82="Probationary",EDATE(G82,Setup!$B$31),""),"")</f>
        <v/>
      </c>
      <c r="I82" s="19"/>
      <c r="J82" s="19"/>
      <c r="K82" s="19"/>
      <c r="L82" s="17"/>
      <c r="M82" s="8"/>
      <c r="N82" s="8"/>
      <c r="O82" s="8"/>
      <c r="Q82" s="18" t="str">
        <f t="shared" ca="1" si="2"/>
        <v/>
      </c>
    </row>
    <row r="83" spans="1:17" ht="15" customHeight="1" x14ac:dyDescent="0.35">
      <c r="A83" s="19"/>
      <c r="B83" s="19"/>
      <c r="C83" s="19"/>
      <c r="D83" s="19"/>
      <c r="E83" s="19"/>
      <c r="F83" s="19"/>
      <c r="G83" s="19"/>
      <c r="H83" s="16" t="str">
        <f>IFERROR(IF(F83="Probationary",EDATE(G83,Setup!$B$31),""),"")</f>
        <v/>
      </c>
      <c r="I83" s="19"/>
      <c r="J83" s="19"/>
      <c r="K83" s="19"/>
      <c r="L83" s="17"/>
      <c r="M83" s="8"/>
      <c r="N83" s="8"/>
      <c r="O83" s="8"/>
      <c r="Q83" s="18" t="str">
        <f t="shared" ca="1" si="2"/>
        <v/>
      </c>
    </row>
    <row r="84" spans="1:17" ht="15" customHeight="1" x14ac:dyDescent="0.35">
      <c r="A84" s="19"/>
      <c r="B84" s="19"/>
      <c r="C84" s="19"/>
      <c r="D84" s="19"/>
      <c r="E84" s="19"/>
      <c r="F84" s="19"/>
      <c r="G84" s="19"/>
      <c r="H84" s="16" t="str">
        <f>IFERROR(IF(F84="Probationary",EDATE(G84,Setup!$B$31),""),"")</f>
        <v/>
      </c>
      <c r="I84" s="19"/>
      <c r="J84" s="19"/>
      <c r="K84" s="19"/>
      <c r="L84" s="17"/>
      <c r="M84" s="8"/>
      <c r="N84" s="8"/>
      <c r="O84" s="8"/>
      <c r="Q84" s="18" t="str">
        <f t="shared" ca="1" si="2"/>
        <v/>
      </c>
    </row>
    <row r="85" spans="1:17" ht="15" customHeight="1" x14ac:dyDescent="0.35">
      <c r="A85" s="19"/>
      <c r="B85" s="19"/>
      <c r="C85" s="19"/>
      <c r="D85" s="19"/>
      <c r="E85" s="19"/>
      <c r="F85" s="19"/>
      <c r="G85" s="19"/>
      <c r="H85" s="16" t="str">
        <f>IFERROR(IF(F85="Probationary",EDATE(G85,Setup!$B$31),""),"")</f>
        <v/>
      </c>
      <c r="I85" s="19"/>
      <c r="J85" s="19"/>
      <c r="K85" s="19"/>
      <c r="L85" s="17"/>
      <c r="M85" s="8"/>
      <c r="N85" s="8"/>
      <c r="O85" s="8"/>
      <c r="Q85" s="18" t="str">
        <f t="shared" ca="1" si="2"/>
        <v/>
      </c>
    </row>
    <row r="86" spans="1:17" ht="15" customHeight="1" x14ac:dyDescent="0.35">
      <c r="A86" s="19"/>
      <c r="B86" s="19"/>
      <c r="C86" s="19"/>
      <c r="D86" s="19"/>
      <c r="E86" s="19"/>
      <c r="F86" s="19"/>
      <c r="G86" s="19"/>
      <c r="H86" s="16" t="str">
        <f>IFERROR(IF(F86="Probationary",EDATE(G86,Setup!$B$31),""),"")</f>
        <v/>
      </c>
      <c r="I86" s="19"/>
      <c r="J86" s="19"/>
      <c r="K86" s="19"/>
      <c r="L86" s="17"/>
      <c r="M86" s="8"/>
      <c r="N86" s="8"/>
      <c r="O86" s="8"/>
      <c r="Q86" s="18" t="str">
        <f t="shared" ca="1" si="2"/>
        <v/>
      </c>
    </row>
    <row r="87" spans="1:17" ht="15" customHeight="1" x14ac:dyDescent="0.35">
      <c r="A87" s="19"/>
      <c r="B87" s="19"/>
      <c r="C87" s="19"/>
      <c r="D87" s="19"/>
      <c r="E87" s="19"/>
      <c r="F87" s="19"/>
      <c r="G87" s="19"/>
      <c r="H87" s="16" t="str">
        <f>IFERROR(IF(F87="Probationary",EDATE(G87,Setup!$B$31),""),"")</f>
        <v/>
      </c>
      <c r="I87" s="19"/>
      <c r="J87" s="19"/>
      <c r="K87" s="19"/>
      <c r="L87" s="17"/>
      <c r="M87" s="8"/>
      <c r="N87" s="8"/>
      <c r="O87" s="8"/>
      <c r="Q87" s="18" t="str">
        <f t="shared" ca="1" si="2"/>
        <v/>
      </c>
    </row>
    <row r="88" spans="1:17" ht="15" customHeight="1" x14ac:dyDescent="0.35">
      <c r="A88" s="19"/>
      <c r="B88" s="19"/>
      <c r="C88" s="19"/>
      <c r="D88" s="19"/>
      <c r="E88" s="19"/>
      <c r="F88" s="19"/>
      <c r="G88" s="19"/>
      <c r="H88" s="16" t="str">
        <f>IFERROR(IF(F88="Probationary",EDATE(G88,Setup!$B$31),""),"")</f>
        <v/>
      </c>
      <c r="I88" s="19"/>
      <c r="J88" s="19"/>
      <c r="K88" s="19"/>
      <c r="L88" s="17"/>
      <c r="M88" s="8"/>
      <c r="N88" s="8"/>
      <c r="O88" s="8"/>
      <c r="Q88" s="18" t="str">
        <f t="shared" ca="1" si="2"/>
        <v/>
      </c>
    </row>
    <row r="89" spans="1:17" ht="15" customHeight="1" x14ac:dyDescent="0.35">
      <c r="A89" s="19"/>
      <c r="B89" s="19"/>
      <c r="C89" s="19"/>
      <c r="D89" s="19"/>
      <c r="E89" s="19"/>
      <c r="F89" s="19"/>
      <c r="G89" s="19"/>
      <c r="H89" s="16" t="str">
        <f>IFERROR(IF(F89="Probationary",EDATE(G89,Setup!$B$31),""),"")</f>
        <v/>
      </c>
      <c r="I89" s="19"/>
      <c r="J89" s="19"/>
      <c r="K89" s="19"/>
      <c r="L89" s="17"/>
      <c r="M89" s="8"/>
      <c r="N89" s="8"/>
      <c r="O89" s="8"/>
      <c r="Q89" s="18" t="str">
        <f t="shared" ca="1" si="2"/>
        <v/>
      </c>
    </row>
    <row r="90" spans="1:17" ht="15" customHeight="1" x14ac:dyDescent="0.35">
      <c r="A90" s="19"/>
      <c r="B90" s="19"/>
      <c r="C90" s="19"/>
      <c r="D90" s="19"/>
      <c r="E90" s="19"/>
      <c r="F90" s="19"/>
      <c r="G90" s="19"/>
      <c r="H90" s="16" t="str">
        <f>IFERROR(IF(F90="Probationary",EDATE(G90,Setup!$B$31),""),"")</f>
        <v/>
      </c>
      <c r="I90" s="19"/>
      <c r="J90" s="19"/>
      <c r="K90" s="19"/>
      <c r="L90" s="17"/>
      <c r="M90" s="8"/>
      <c r="N90" s="8"/>
      <c r="O90" s="8"/>
      <c r="Q90" s="18" t="str">
        <f t="shared" ca="1" si="2"/>
        <v/>
      </c>
    </row>
    <row r="91" spans="1:17" ht="15" customHeight="1" x14ac:dyDescent="0.35">
      <c r="A91" s="19"/>
      <c r="B91" s="19"/>
      <c r="C91" s="19"/>
      <c r="D91" s="19"/>
      <c r="E91" s="19"/>
      <c r="F91" s="19"/>
      <c r="G91" s="19"/>
      <c r="H91" s="16" t="str">
        <f>IFERROR(IF(F91="Probationary",EDATE(G91,Setup!$B$31),""),"")</f>
        <v/>
      </c>
      <c r="I91" s="19"/>
      <c r="J91" s="19"/>
      <c r="K91" s="19"/>
      <c r="L91" s="17"/>
      <c r="M91" s="8"/>
      <c r="N91" s="8"/>
      <c r="O91" s="8"/>
      <c r="Q91" s="18" t="str">
        <f t="shared" ca="1" si="2"/>
        <v/>
      </c>
    </row>
    <row r="92" spans="1:17" ht="15" customHeight="1" x14ac:dyDescent="0.35">
      <c r="A92" s="19"/>
      <c r="B92" s="19"/>
      <c r="C92" s="19"/>
      <c r="D92" s="19"/>
      <c r="E92" s="19"/>
      <c r="F92" s="19"/>
      <c r="G92" s="19"/>
      <c r="H92" s="16" t="str">
        <f>IFERROR(IF(F92="Probationary",EDATE(G92,Setup!$B$31),""),"")</f>
        <v/>
      </c>
      <c r="I92" s="19"/>
      <c r="J92" s="19"/>
      <c r="K92" s="19"/>
      <c r="L92" s="17"/>
      <c r="M92" s="8"/>
      <c r="N92" s="8"/>
      <c r="O92" s="8"/>
      <c r="Q92" s="18" t="str">
        <f t="shared" ca="1" si="2"/>
        <v/>
      </c>
    </row>
    <row r="93" spans="1:17" ht="15" customHeight="1" x14ac:dyDescent="0.35">
      <c r="A93" s="19"/>
      <c r="B93" s="19"/>
      <c r="C93" s="19"/>
      <c r="D93" s="19"/>
      <c r="E93" s="19"/>
      <c r="F93" s="19"/>
      <c r="G93" s="19"/>
      <c r="H93" s="16" t="str">
        <f>IFERROR(IF(F93="Probationary",EDATE(G93,Setup!$B$31),""),"")</f>
        <v/>
      </c>
      <c r="I93" s="19"/>
      <c r="J93" s="19"/>
      <c r="K93" s="19"/>
      <c r="L93" s="17"/>
      <c r="M93" s="8"/>
      <c r="N93" s="8"/>
      <c r="O93" s="8"/>
      <c r="Q93" s="18" t="str">
        <f t="shared" ca="1" si="2"/>
        <v/>
      </c>
    </row>
    <row r="94" spans="1:17" ht="15" customHeight="1" x14ac:dyDescent="0.35">
      <c r="A94" s="19"/>
      <c r="B94" s="19"/>
      <c r="C94" s="19"/>
      <c r="D94" s="19"/>
      <c r="E94" s="19"/>
      <c r="F94" s="19"/>
      <c r="G94" s="19"/>
      <c r="H94" s="16" t="str">
        <f>IFERROR(IF(F94="Probationary",EDATE(G94,Setup!$B$31),""),"")</f>
        <v/>
      </c>
      <c r="I94" s="19"/>
      <c r="J94" s="19"/>
      <c r="K94" s="19"/>
      <c r="L94" s="17"/>
      <c r="M94" s="8"/>
      <c r="N94" s="8"/>
      <c r="O94" s="8"/>
      <c r="Q94" s="18" t="str">
        <f t="shared" ca="1" si="2"/>
        <v/>
      </c>
    </row>
    <row r="95" spans="1:17" ht="15" customHeight="1" x14ac:dyDescent="0.35">
      <c r="A95" s="19"/>
      <c r="B95" s="19"/>
      <c r="C95" s="19"/>
      <c r="D95" s="19"/>
      <c r="E95" s="19"/>
      <c r="F95" s="19"/>
      <c r="G95" s="19"/>
      <c r="H95" s="16" t="str">
        <f>IFERROR(IF(F95="Probationary",EDATE(G95,Setup!$B$31),""),"")</f>
        <v/>
      </c>
      <c r="I95" s="19"/>
      <c r="J95" s="19"/>
      <c r="K95" s="19"/>
      <c r="L95" s="17"/>
      <c r="M95" s="8"/>
      <c r="N95" s="8"/>
      <c r="O95" s="8"/>
      <c r="Q95" s="18" t="str">
        <f t="shared" ca="1" si="2"/>
        <v/>
      </c>
    </row>
    <row r="96" spans="1:17" ht="15" customHeight="1" x14ac:dyDescent="0.35">
      <c r="A96" s="19"/>
      <c r="B96" s="19"/>
      <c r="C96" s="19"/>
      <c r="D96" s="19"/>
      <c r="E96" s="19"/>
      <c r="F96" s="19"/>
      <c r="G96" s="19"/>
      <c r="H96" s="16" t="str">
        <f>IFERROR(IF(F96="Probationary",EDATE(G96,Setup!$B$31),""),"")</f>
        <v/>
      </c>
      <c r="I96" s="19"/>
      <c r="J96" s="19"/>
      <c r="K96" s="19"/>
      <c r="L96" s="17"/>
      <c r="M96" s="8"/>
      <c r="N96" s="8"/>
      <c r="O96" s="8"/>
      <c r="Q96" s="18" t="str">
        <f t="shared" ca="1" si="2"/>
        <v/>
      </c>
    </row>
    <row r="97" spans="1:17" ht="15" customHeight="1" x14ac:dyDescent="0.35">
      <c r="A97" s="19"/>
      <c r="B97" s="19"/>
      <c r="C97" s="19"/>
      <c r="D97" s="19"/>
      <c r="E97" s="19"/>
      <c r="F97" s="19"/>
      <c r="G97" s="19"/>
      <c r="H97" s="16" t="str">
        <f>IFERROR(IF(F97="Probationary",EDATE(G97,Setup!$B$31),""),"")</f>
        <v/>
      </c>
      <c r="I97" s="19"/>
      <c r="J97" s="19"/>
      <c r="K97" s="19"/>
      <c r="L97" s="17"/>
      <c r="M97" s="8"/>
      <c r="N97" s="8"/>
      <c r="O97" s="8"/>
      <c r="Q97" s="18" t="str">
        <f t="shared" ca="1" si="2"/>
        <v/>
      </c>
    </row>
    <row r="98" spans="1:17" ht="15" customHeight="1" x14ac:dyDescent="0.35">
      <c r="A98" s="19"/>
      <c r="B98" s="19"/>
      <c r="C98" s="19"/>
      <c r="D98" s="19"/>
      <c r="E98" s="19"/>
      <c r="F98" s="19"/>
      <c r="G98" s="19"/>
      <c r="H98" s="16" t="str">
        <f>IFERROR(IF(F98="Probationary",EDATE(G98,Setup!$B$31),""),"")</f>
        <v/>
      </c>
      <c r="I98" s="19"/>
      <c r="J98" s="19"/>
      <c r="K98" s="19"/>
      <c r="L98" s="17"/>
      <c r="M98" s="8"/>
      <c r="N98" s="8"/>
      <c r="O98" s="8"/>
      <c r="Q98" s="18" t="str">
        <f t="shared" ca="1" si="2"/>
        <v/>
      </c>
    </row>
    <row r="99" spans="1:17" ht="15" customHeight="1" x14ac:dyDescent="0.35">
      <c r="A99" s="19"/>
      <c r="B99" s="19"/>
      <c r="C99" s="19"/>
      <c r="D99" s="19"/>
      <c r="E99" s="19"/>
      <c r="F99" s="19"/>
      <c r="G99" s="19"/>
      <c r="H99" s="16" t="str">
        <f>IFERROR(IF(F99="Probationary",EDATE(G99,Setup!$B$31),""),"")</f>
        <v/>
      </c>
      <c r="I99" s="19"/>
      <c r="J99" s="19"/>
      <c r="K99" s="19"/>
      <c r="L99" s="17"/>
      <c r="M99" s="8"/>
      <c r="N99" s="8"/>
      <c r="O99" s="8"/>
      <c r="Q99" s="18" t="str">
        <f t="shared" ca="1" si="2"/>
        <v/>
      </c>
    </row>
    <row r="100" spans="1:17" ht="15" customHeight="1" x14ac:dyDescent="0.35">
      <c r="A100" s="19"/>
      <c r="B100" s="19"/>
      <c r="C100" s="19"/>
      <c r="D100" s="19"/>
      <c r="E100" s="19"/>
      <c r="F100" s="19"/>
      <c r="G100" s="19"/>
      <c r="H100" s="16" t="str">
        <f>IFERROR(IF(F100="Probationary",EDATE(G100,Setup!$B$31),""),"")</f>
        <v/>
      </c>
      <c r="I100" s="19"/>
      <c r="J100" s="19"/>
      <c r="K100" s="19"/>
      <c r="L100" s="17"/>
      <c r="M100" s="8"/>
      <c r="N100" s="8"/>
      <c r="O100" s="8"/>
      <c r="Q100" s="18" t="str">
        <f t="shared" ca="1" si="2"/>
        <v/>
      </c>
    </row>
    <row r="101" spans="1:17" ht="15" customHeight="1" x14ac:dyDescent="0.35">
      <c r="A101" s="19"/>
      <c r="B101" s="19"/>
      <c r="C101" s="19"/>
      <c r="D101" s="19"/>
      <c r="E101" s="19"/>
      <c r="F101" s="19"/>
      <c r="G101" s="19"/>
      <c r="H101" s="16" t="str">
        <f>IFERROR(IF(F101="Probationary",EDATE(G101,Setup!$B$31),""),"")</f>
        <v/>
      </c>
      <c r="I101" s="19"/>
      <c r="J101" s="19"/>
      <c r="K101" s="19"/>
      <c r="L101" s="17"/>
      <c r="M101" s="8"/>
      <c r="N101" s="8"/>
      <c r="O101" s="8"/>
      <c r="Q101" s="18" t="str">
        <f t="shared" ca="1" si="2"/>
        <v/>
      </c>
    </row>
    <row r="102" spans="1:17" ht="15" customHeight="1" x14ac:dyDescent="0.35">
      <c r="A102" s="19"/>
      <c r="B102" s="19"/>
      <c r="C102" s="19"/>
      <c r="D102" s="19"/>
      <c r="E102" s="19"/>
      <c r="F102" s="19"/>
      <c r="G102" s="19"/>
      <c r="H102" s="16" t="str">
        <f>IFERROR(IF(F102="Probationary",EDATE(G102,Setup!$B$31),""),"")</f>
        <v/>
      </c>
      <c r="I102" s="19"/>
      <c r="J102" s="19"/>
      <c r="K102" s="19"/>
      <c r="L102" s="17"/>
      <c r="M102" s="8"/>
      <c r="N102" s="8"/>
      <c r="O102" s="8"/>
      <c r="Q102" s="18" t="str">
        <f t="shared" ca="1" si="2"/>
        <v/>
      </c>
    </row>
    <row r="103" spans="1:17" ht="15" customHeight="1" x14ac:dyDescent="0.35">
      <c r="A103" s="19"/>
      <c r="B103" s="19"/>
      <c r="C103" s="19"/>
      <c r="D103" s="19"/>
      <c r="E103" s="19"/>
      <c r="F103" s="19"/>
      <c r="G103" s="19"/>
      <c r="H103" s="16" t="str">
        <f>IFERROR(IF(F103="Probationary",EDATE(G103,Setup!$B$31),""),"")</f>
        <v/>
      </c>
      <c r="I103" s="19"/>
      <c r="J103" s="19"/>
      <c r="K103" s="19"/>
      <c r="L103" s="17"/>
      <c r="M103" s="8"/>
      <c r="N103" s="8"/>
      <c r="O103" s="8"/>
      <c r="Q103" s="18" t="str">
        <f t="shared" ca="1" si="2"/>
        <v/>
      </c>
    </row>
    <row r="104" spans="1:17" ht="15" customHeight="1" x14ac:dyDescent="0.35">
      <c r="A104" s="19"/>
      <c r="B104" s="19"/>
      <c r="C104" s="19"/>
      <c r="D104" s="19"/>
      <c r="E104" s="19"/>
      <c r="F104" s="19"/>
      <c r="G104" s="19"/>
      <c r="H104" s="16" t="str">
        <f>IFERROR(IF(F104="Probationary",EDATE(G104,Setup!$B$31),""),"")</f>
        <v/>
      </c>
      <c r="I104" s="19"/>
      <c r="J104" s="19"/>
      <c r="K104" s="19"/>
      <c r="L104" s="17"/>
      <c r="M104" s="8"/>
      <c r="N104" s="8"/>
      <c r="O104" s="8"/>
      <c r="Q104" s="18" t="str">
        <f t="shared" ca="1" si="2"/>
        <v/>
      </c>
    </row>
  </sheetData>
  <mergeCells count="2">
    <mergeCell ref="A1:L1"/>
    <mergeCell ref="A2:L2"/>
  </mergeCells>
  <conditionalFormatting sqref="H5:H104">
    <cfRule type="expression" dxfId="22" priority="2">
      <formula>AND(ISNUMBER(H5),H5-TODAY()&lt;=30,H5-TODAY()&gt;=0)</formula>
    </cfRule>
  </conditionalFormatting>
  <dataValidations count="4">
    <dataValidation type="list" allowBlank="1" sqref="D5:D104" xr:uid="{00000000-0002-0000-0300-000000000000}">
      <formula1>DepartmentList</formula1>
      <formula2>0</formula2>
    </dataValidation>
    <dataValidation type="list" allowBlank="1" sqref="C5:C104" xr:uid="{00000000-0002-0000-0300-000001000000}">
      <formula1>PositionList</formula1>
      <formula2>0</formula2>
    </dataValidation>
    <dataValidation type="list" allowBlank="1" sqref="E5:E104" xr:uid="{00000000-0002-0000-0300-000002000000}">
      <formula1>StatusList</formula1>
      <formula2>0</formula2>
    </dataValidation>
    <dataValidation type="list" allowBlank="1" sqref="F5:F104" xr:uid="{00000000-0002-0000-0300-000003000000}">
      <formula1>ContractTypeList</formula1>
      <formula2>0</formula2>
    </dataValidation>
  </dataValidation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xr:uid="{00000000-0002-0000-0300-000004000000}">
          <x14:formula1>
            <xm:f>Setup!$D$6:$D$8</xm:f>
          </x14:formula1>
          <x14:formula2>
            <xm:f>0</xm:f>
          </x14:formula2>
          <xm:sqref>M5:M104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4"/>
  <sheetViews>
    <sheetView zoomScaleNormal="100" workbookViewId="0">
      <pane ySplit="4" topLeftCell="A5" activePane="bottomLeft" state="frozen"/>
      <selection pane="bottomLeft" activeCell="D5" sqref="D5"/>
    </sheetView>
  </sheetViews>
  <sheetFormatPr defaultColWidth="8.6328125" defaultRowHeight="14.5" x14ac:dyDescent="0.35"/>
  <cols>
    <col min="1" max="1" width="12" customWidth="1"/>
    <col min="2" max="2" width="22" customWidth="1"/>
    <col min="3" max="3" width="14" customWidth="1"/>
    <col min="4" max="4" width="36" customWidth="1"/>
    <col min="5" max="5" width="22" customWidth="1"/>
    <col min="6" max="6" width="16" customWidth="1"/>
    <col min="7" max="7" width="24" customWidth="1"/>
  </cols>
  <sheetData>
    <row r="1" spans="1:7" ht="19.5" customHeight="1" x14ac:dyDescent="0.5">
      <c r="A1" s="33" t="s">
        <v>228</v>
      </c>
      <c r="B1" s="33"/>
      <c r="C1" s="33"/>
      <c r="D1" s="33"/>
      <c r="E1" s="33"/>
      <c r="F1" s="33"/>
      <c r="G1" s="33"/>
    </row>
    <row r="2" spans="1:7" ht="15" customHeight="1" x14ac:dyDescent="0.35">
      <c r="A2" s="34" t="s">
        <v>229</v>
      </c>
      <c r="B2" s="34"/>
      <c r="C2" s="34"/>
      <c r="D2" s="34"/>
      <c r="E2" s="34"/>
      <c r="F2" s="34"/>
      <c r="G2" s="34"/>
    </row>
    <row r="3" spans="1:7" ht="19.5" customHeight="1" x14ac:dyDescent="0.35">
      <c r="A3" s="40" t="s">
        <v>230</v>
      </c>
      <c r="B3" s="40"/>
      <c r="C3" s="40"/>
      <c r="D3" s="40"/>
      <c r="E3" s="40"/>
      <c r="F3" s="40"/>
      <c r="G3" s="40"/>
    </row>
    <row r="4" spans="1:7" ht="30" customHeight="1" x14ac:dyDescent="0.35">
      <c r="A4" s="12" t="s">
        <v>197</v>
      </c>
      <c r="B4" s="12" t="s">
        <v>231</v>
      </c>
      <c r="C4" s="12" t="s">
        <v>232</v>
      </c>
      <c r="D4" s="12" t="s">
        <v>233</v>
      </c>
      <c r="E4" s="12" t="s">
        <v>234</v>
      </c>
      <c r="F4" s="12" t="s">
        <v>235</v>
      </c>
      <c r="G4" s="12" t="s">
        <v>155</v>
      </c>
    </row>
    <row r="5" spans="1:7" ht="15" customHeight="1" x14ac:dyDescent="0.35">
      <c r="A5" s="8" t="s">
        <v>208</v>
      </c>
      <c r="B5" s="5" t="str">
        <f>IFERROR(INDEX('Employee Master'!$B$5:$B$104,MATCH(A5,'Employee Master'!$A$5:$A$104,0)),"")</f>
        <v>Anita Sookhai</v>
      </c>
      <c r="C5" s="20">
        <v>33036</v>
      </c>
      <c r="D5" s="8" t="s">
        <v>236</v>
      </c>
      <c r="E5" s="8" t="s">
        <v>237</v>
      </c>
      <c r="F5" s="8" t="s">
        <v>238</v>
      </c>
      <c r="G5" s="5"/>
    </row>
    <row r="6" spans="1:7" ht="15" customHeight="1" x14ac:dyDescent="0.35">
      <c r="A6" s="14" t="s">
        <v>215</v>
      </c>
      <c r="B6" s="5" t="str">
        <f>IFERROR(INDEX('Employee Master'!$B$5:$B$104,MATCH(A6,'Employee Master'!$A$5:$A$104,0)),"")</f>
        <v>Reuben Mohammed</v>
      </c>
      <c r="C6" s="21"/>
      <c r="D6" s="5"/>
      <c r="E6" s="5"/>
      <c r="F6" s="5"/>
      <c r="G6" s="5"/>
    </row>
    <row r="7" spans="1:7" ht="15" customHeight="1" x14ac:dyDescent="0.35">
      <c r="A7" s="5"/>
      <c r="B7" s="5" t="str">
        <f>IFERROR(INDEX('Employee Master'!$B$5:$B$104,MATCH(A7,'Employee Master'!$A$5:$A$104,0)),"")</f>
        <v/>
      </c>
      <c r="C7" s="21"/>
      <c r="D7" s="5"/>
      <c r="E7" s="5"/>
      <c r="F7" s="5"/>
      <c r="G7" s="5"/>
    </row>
    <row r="8" spans="1:7" ht="15" customHeight="1" x14ac:dyDescent="0.35">
      <c r="A8" s="5"/>
      <c r="B8" s="5" t="str">
        <f>IFERROR(INDEX('Employee Master'!$B$5:$B$104,MATCH(A8,'Employee Master'!$A$5:$A$104,0)),"")</f>
        <v/>
      </c>
      <c r="C8" s="21"/>
      <c r="D8" s="5"/>
      <c r="E8" s="5"/>
      <c r="F8" s="5"/>
      <c r="G8" s="5"/>
    </row>
    <row r="9" spans="1:7" ht="15" customHeight="1" x14ac:dyDescent="0.35">
      <c r="A9" s="5"/>
      <c r="B9" s="5" t="str">
        <f>IFERROR(INDEX('Employee Master'!$B$5:$B$104,MATCH(A9,'Employee Master'!$A$5:$A$104,0)),"")</f>
        <v/>
      </c>
      <c r="C9" s="21"/>
      <c r="D9" s="5"/>
      <c r="E9" s="5"/>
      <c r="F9" s="5"/>
      <c r="G9" s="5"/>
    </row>
    <row r="10" spans="1:7" ht="15" customHeight="1" x14ac:dyDescent="0.35">
      <c r="A10" s="5"/>
      <c r="B10" s="5" t="str">
        <f>IFERROR(INDEX('Employee Master'!$B$5:$B$104,MATCH(A10,'Employee Master'!$A$5:$A$104,0)),"")</f>
        <v/>
      </c>
      <c r="C10" s="21"/>
      <c r="D10" s="5"/>
      <c r="E10" s="5"/>
      <c r="F10" s="5"/>
      <c r="G10" s="5"/>
    </row>
    <row r="11" spans="1:7" ht="15" customHeight="1" x14ac:dyDescent="0.35">
      <c r="A11" s="5"/>
      <c r="B11" s="5" t="str">
        <f>IFERROR(INDEX('Employee Master'!$B$5:$B$104,MATCH(A11,'Employee Master'!$A$5:$A$104,0)),"")</f>
        <v/>
      </c>
      <c r="C11" s="21"/>
      <c r="D11" s="5"/>
      <c r="E11" s="5"/>
      <c r="F11" s="5"/>
      <c r="G11" s="5"/>
    </row>
    <row r="12" spans="1:7" ht="15" customHeight="1" x14ac:dyDescent="0.35">
      <c r="A12" s="5"/>
      <c r="B12" s="5" t="str">
        <f>IFERROR(INDEX('Employee Master'!$B$5:$B$104,MATCH(A12,'Employee Master'!$A$5:$A$104,0)),"")</f>
        <v/>
      </c>
      <c r="C12" s="21"/>
      <c r="D12" s="5"/>
      <c r="E12" s="5"/>
      <c r="F12" s="5"/>
      <c r="G12" s="5"/>
    </row>
    <row r="13" spans="1:7" ht="15" customHeight="1" x14ac:dyDescent="0.35">
      <c r="A13" s="5"/>
      <c r="B13" s="5" t="str">
        <f>IFERROR(INDEX('Employee Master'!$B$5:$B$104,MATCH(A13,'Employee Master'!$A$5:$A$104,0)),"")</f>
        <v/>
      </c>
      <c r="C13" s="21"/>
      <c r="D13" s="5"/>
      <c r="E13" s="5"/>
      <c r="F13" s="5"/>
      <c r="G13" s="5"/>
    </row>
    <row r="14" spans="1:7" ht="15" customHeight="1" x14ac:dyDescent="0.35">
      <c r="A14" s="5"/>
      <c r="B14" s="5" t="str">
        <f>IFERROR(INDEX('Employee Master'!$B$5:$B$104,MATCH(A14,'Employee Master'!$A$5:$A$104,0)),"")</f>
        <v/>
      </c>
      <c r="C14" s="21"/>
      <c r="D14" s="5"/>
      <c r="E14" s="5"/>
      <c r="F14" s="5"/>
      <c r="G14" s="5"/>
    </row>
    <row r="15" spans="1:7" ht="15" customHeight="1" x14ac:dyDescent="0.35">
      <c r="A15" s="5"/>
      <c r="B15" s="5" t="str">
        <f>IFERROR(INDEX('Employee Master'!$B$5:$B$104,MATCH(A15,'Employee Master'!$A$5:$A$104,0)),"")</f>
        <v/>
      </c>
      <c r="C15" s="21"/>
      <c r="D15" s="5"/>
      <c r="E15" s="5"/>
      <c r="F15" s="5"/>
      <c r="G15" s="5"/>
    </row>
    <row r="16" spans="1:7" ht="15" customHeight="1" x14ac:dyDescent="0.35">
      <c r="A16" s="5"/>
      <c r="B16" s="5" t="str">
        <f>IFERROR(INDEX('Employee Master'!$B$5:$B$104,MATCH(A16,'Employee Master'!$A$5:$A$104,0)),"")</f>
        <v/>
      </c>
      <c r="C16" s="21"/>
      <c r="D16" s="5"/>
      <c r="E16" s="5"/>
      <c r="F16" s="5"/>
      <c r="G16" s="5"/>
    </row>
    <row r="17" spans="1:7" ht="15" customHeight="1" x14ac:dyDescent="0.35">
      <c r="A17" s="5"/>
      <c r="B17" s="5" t="str">
        <f>IFERROR(INDEX('Employee Master'!$B$5:$B$104,MATCH(A17,'Employee Master'!$A$5:$A$104,0)),"")</f>
        <v/>
      </c>
      <c r="C17" s="21"/>
      <c r="D17" s="5"/>
      <c r="E17" s="5"/>
      <c r="F17" s="5"/>
      <c r="G17" s="5"/>
    </row>
    <row r="18" spans="1:7" ht="15" customHeight="1" x14ac:dyDescent="0.35">
      <c r="A18" s="5"/>
      <c r="B18" s="5" t="str">
        <f>IFERROR(INDEX('Employee Master'!$B$5:$B$104,MATCH(A18,'Employee Master'!$A$5:$A$104,0)),"")</f>
        <v/>
      </c>
      <c r="C18" s="21"/>
      <c r="D18" s="5"/>
      <c r="E18" s="5"/>
      <c r="F18" s="5"/>
      <c r="G18" s="5"/>
    </row>
    <row r="19" spans="1:7" ht="15" customHeight="1" x14ac:dyDescent="0.35">
      <c r="A19" s="5"/>
      <c r="B19" s="5" t="str">
        <f>IFERROR(INDEX('Employee Master'!$B$5:$B$104,MATCH(A19,'Employee Master'!$A$5:$A$104,0)),"")</f>
        <v/>
      </c>
      <c r="C19" s="21"/>
      <c r="D19" s="5"/>
      <c r="E19" s="5"/>
      <c r="F19" s="5"/>
      <c r="G19" s="5"/>
    </row>
    <row r="20" spans="1:7" ht="15" customHeight="1" x14ac:dyDescent="0.35">
      <c r="A20" s="5"/>
      <c r="B20" s="5" t="str">
        <f>IFERROR(INDEX('Employee Master'!$B$5:$B$104,MATCH(A20,'Employee Master'!$A$5:$A$104,0)),"")</f>
        <v/>
      </c>
      <c r="C20" s="21"/>
      <c r="D20" s="5"/>
      <c r="E20" s="5"/>
      <c r="F20" s="5"/>
      <c r="G20" s="5"/>
    </row>
    <row r="21" spans="1:7" ht="15" customHeight="1" x14ac:dyDescent="0.35">
      <c r="A21" s="5"/>
      <c r="B21" s="5" t="str">
        <f>IFERROR(INDEX('Employee Master'!$B$5:$B$104,MATCH(A21,'Employee Master'!$A$5:$A$104,0)),"")</f>
        <v/>
      </c>
      <c r="C21" s="21"/>
      <c r="D21" s="5"/>
      <c r="E21" s="5"/>
      <c r="F21" s="5"/>
      <c r="G21" s="5"/>
    </row>
    <row r="22" spans="1:7" ht="15" customHeight="1" x14ac:dyDescent="0.35">
      <c r="A22" s="5"/>
      <c r="B22" s="5" t="str">
        <f>IFERROR(INDEX('Employee Master'!$B$5:$B$104,MATCH(A22,'Employee Master'!$A$5:$A$104,0)),"")</f>
        <v/>
      </c>
      <c r="C22" s="21"/>
      <c r="D22" s="5"/>
      <c r="E22" s="5"/>
      <c r="F22" s="5"/>
      <c r="G22" s="5"/>
    </row>
    <row r="23" spans="1:7" ht="15" customHeight="1" x14ac:dyDescent="0.35">
      <c r="A23" s="5"/>
      <c r="B23" s="5" t="str">
        <f>IFERROR(INDEX('Employee Master'!$B$5:$B$104,MATCH(A23,'Employee Master'!$A$5:$A$104,0)),"")</f>
        <v/>
      </c>
      <c r="C23" s="21"/>
      <c r="D23" s="5"/>
      <c r="E23" s="5"/>
      <c r="F23" s="5"/>
      <c r="G23" s="5"/>
    </row>
    <row r="24" spans="1:7" ht="15" customHeight="1" x14ac:dyDescent="0.35">
      <c r="A24" s="5"/>
      <c r="B24" s="5" t="str">
        <f>IFERROR(INDEX('Employee Master'!$B$5:$B$104,MATCH(A24,'Employee Master'!$A$5:$A$104,0)),"")</f>
        <v/>
      </c>
      <c r="C24" s="21"/>
      <c r="D24" s="5"/>
      <c r="E24" s="5"/>
      <c r="F24" s="5"/>
      <c r="G24" s="5"/>
    </row>
    <row r="25" spans="1:7" ht="15" customHeight="1" x14ac:dyDescent="0.35">
      <c r="A25" s="5"/>
      <c r="B25" s="5" t="str">
        <f>IFERROR(INDEX('Employee Master'!$B$5:$B$104,MATCH(A25,'Employee Master'!$A$5:$A$104,0)),"")</f>
        <v/>
      </c>
      <c r="C25" s="21"/>
      <c r="D25" s="5"/>
      <c r="E25" s="5"/>
      <c r="F25" s="5"/>
      <c r="G25" s="5"/>
    </row>
    <row r="26" spans="1:7" ht="15" customHeight="1" x14ac:dyDescent="0.35">
      <c r="A26" s="5"/>
      <c r="B26" s="5" t="str">
        <f>IFERROR(INDEX('Employee Master'!$B$5:$B$104,MATCH(A26,'Employee Master'!$A$5:$A$104,0)),"")</f>
        <v/>
      </c>
      <c r="C26" s="21"/>
      <c r="D26" s="5"/>
      <c r="E26" s="5"/>
      <c r="F26" s="5"/>
      <c r="G26" s="5"/>
    </row>
    <row r="27" spans="1:7" ht="15" customHeight="1" x14ac:dyDescent="0.35">
      <c r="A27" s="5"/>
      <c r="B27" s="5" t="str">
        <f>IFERROR(INDEX('Employee Master'!$B$5:$B$104,MATCH(A27,'Employee Master'!$A$5:$A$104,0)),"")</f>
        <v/>
      </c>
      <c r="C27" s="21"/>
      <c r="D27" s="5"/>
      <c r="E27" s="5"/>
      <c r="F27" s="5"/>
      <c r="G27" s="5"/>
    </row>
    <row r="28" spans="1:7" ht="15" customHeight="1" x14ac:dyDescent="0.35">
      <c r="A28" s="5"/>
      <c r="B28" s="5" t="str">
        <f>IFERROR(INDEX('Employee Master'!$B$5:$B$104,MATCH(A28,'Employee Master'!$A$5:$A$104,0)),"")</f>
        <v/>
      </c>
      <c r="C28" s="21"/>
      <c r="D28" s="5"/>
      <c r="E28" s="5"/>
      <c r="F28" s="5"/>
      <c r="G28" s="5"/>
    </row>
    <row r="29" spans="1:7" ht="15" customHeight="1" x14ac:dyDescent="0.35">
      <c r="A29" s="5"/>
      <c r="B29" s="5" t="str">
        <f>IFERROR(INDEX('Employee Master'!$B$5:$B$104,MATCH(A29,'Employee Master'!$A$5:$A$104,0)),"")</f>
        <v/>
      </c>
      <c r="C29" s="21"/>
      <c r="D29" s="5"/>
      <c r="E29" s="5"/>
      <c r="F29" s="5"/>
      <c r="G29" s="5"/>
    </row>
    <row r="30" spans="1:7" ht="15" customHeight="1" x14ac:dyDescent="0.35">
      <c r="A30" s="5"/>
      <c r="B30" s="5" t="str">
        <f>IFERROR(INDEX('Employee Master'!$B$5:$B$104,MATCH(A30,'Employee Master'!$A$5:$A$104,0)),"")</f>
        <v/>
      </c>
      <c r="C30" s="21"/>
      <c r="D30" s="5"/>
      <c r="E30" s="5"/>
      <c r="F30" s="5"/>
      <c r="G30" s="5"/>
    </row>
    <row r="31" spans="1:7" ht="15" customHeight="1" x14ac:dyDescent="0.35">
      <c r="A31" s="5"/>
      <c r="B31" s="5" t="str">
        <f>IFERROR(INDEX('Employee Master'!$B$5:$B$104,MATCH(A31,'Employee Master'!$A$5:$A$104,0)),"")</f>
        <v/>
      </c>
      <c r="C31" s="21"/>
      <c r="D31" s="5"/>
      <c r="E31" s="5"/>
      <c r="F31" s="5"/>
      <c r="G31" s="5"/>
    </row>
    <row r="32" spans="1:7" ht="15" customHeight="1" x14ac:dyDescent="0.35">
      <c r="A32" s="5"/>
      <c r="B32" s="5" t="str">
        <f>IFERROR(INDEX('Employee Master'!$B$5:$B$104,MATCH(A32,'Employee Master'!$A$5:$A$104,0)),"")</f>
        <v/>
      </c>
      <c r="C32" s="21"/>
      <c r="D32" s="5"/>
      <c r="E32" s="5"/>
      <c r="F32" s="5"/>
      <c r="G32" s="5"/>
    </row>
    <row r="33" spans="1:7" ht="15" customHeight="1" x14ac:dyDescent="0.35">
      <c r="A33" s="5"/>
      <c r="B33" s="5" t="str">
        <f>IFERROR(INDEX('Employee Master'!$B$5:$B$104,MATCH(A33,'Employee Master'!$A$5:$A$104,0)),"")</f>
        <v/>
      </c>
      <c r="C33" s="21"/>
      <c r="D33" s="5"/>
      <c r="E33" s="5"/>
      <c r="F33" s="5"/>
      <c r="G33" s="5"/>
    </row>
    <row r="34" spans="1:7" ht="15" customHeight="1" x14ac:dyDescent="0.35">
      <c r="A34" s="5"/>
      <c r="B34" s="5" t="str">
        <f>IFERROR(INDEX('Employee Master'!$B$5:$B$104,MATCH(A34,'Employee Master'!$A$5:$A$104,0)),"")</f>
        <v/>
      </c>
      <c r="C34" s="21"/>
      <c r="D34" s="5"/>
      <c r="E34" s="5"/>
      <c r="F34" s="5"/>
      <c r="G34" s="5"/>
    </row>
    <row r="35" spans="1:7" ht="15" customHeight="1" x14ac:dyDescent="0.35">
      <c r="A35" s="5"/>
      <c r="B35" s="5" t="str">
        <f>IFERROR(INDEX('Employee Master'!$B$5:$B$104,MATCH(A35,'Employee Master'!$A$5:$A$104,0)),"")</f>
        <v/>
      </c>
      <c r="C35" s="21"/>
      <c r="D35" s="5"/>
      <c r="E35" s="5"/>
      <c r="F35" s="5"/>
      <c r="G35" s="5"/>
    </row>
    <row r="36" spans="1:7" ht="15" customHeight="1" x14ac:dyDescent="0.35">
      <c r="A36" s="5"/>
      <c r="B36" s="5" t="str">
        <f>IFERROR(INDEX('Employee Master'!$B$5:$B$104,MATCH(A36,'Employee Master'!$A$5:$A$104,0)),"")</f>
        <v/>
      </c>
      <c r="C36" s="21"/>
      <c r="D36" s="5"/>
      <c r="E36" s="5"/>
      <c r="F36" s="5"/>
      <c r="G36" s="5"/>
    </row>
    <row r="37" spans="1:7" ht="15" customHeight="1" x14ac:dyDescent="0.35">
      <c r="A37" s="5"/>
      <c r="B37" s="5" t="str">
        <f>IFERROR(INDEX('Employee Master'!$B$5:$B$104,MATCH(A37,'Employee Master'!$A$5:$A$104,0)),"")</f>
        <v/>
      </c>
      <c r="C37" s="21"/>
      <c r="D37" s="5"/>
      <c r="E37" s="5"/>
      <c r="F37" s="5"/>
      <c r="G37" s="5"/>
    </row>
    <row r="38" spans="1:7" ht="15" customHeight="1" x14ac:dyDescent="0.35">
      <c r="A38" s="5"/>
      <c r="B38" s="5" t="str">
        <f>IFERROR(INDEX('Employee Master'!$B$5:$B$104,MATCH(A38,'Employee Master'!$A$5:$A$104,0)),"")</f>
        <v/>
      </c>
      <c r="C38" s="21"/>
      <c r="D38" s="5"/>
      <c r="E38" s="5"/>
      <c r="F38" s="5"/>
      <c r="G38" s="5"/>
    </row>
    <row r="39" spans="1:7" ht="15" customHeight="1" x14ac:dyDescent="0.35">
      <c r="A39" s="5"/>
      <c r="B39" s="5" t="str">
        <f>IFERROR(INDEX('Employee Master'!$B$5:$B$104,MATCH(A39,'Employee Master'!$A$5:$A$104,0)),"")</f>
        <v/>
      </c>
      <c r="C39" s="21"/>
      <c r="D39" s="5"/>
      <c r="E39" s="5"/>
      <c r="F39" s="5"/>
      <c r="G39" s="5"/>
    </row>
    <row r="40" spans="1:7" ht="15" customHeight="1" x14ac:dyDescent="0.35">
      <c r="A40" s="5"/>
      <c r="B40" s="5" t="str">
        <f>IFERROR(INDEX('Employee Master'!$B$5:$B$104,MATCH(A40,'Employee Master'!$A$5:$A$104,0)),"")</f>
        <v/>
      </c>
      <c r="C40" s="21"/>
      <c r="D40" s="5"/>
      <c r="E40" s="5"/>
      <c r="F40" s="5"/>
      <c r="G40" s="5"/>
    </row>
    <row r="41" spans="1:7" ht="15" customHeight="1" x14ac:dyDescent="0.35">
      <c r="A41" s="5"/>
      <c r="B41" s="5" t="str">
        <f>IFERROR(INDEX('Employee Master'!$B$5:$B$104,MATCH(A41,'Employee Master'!$A$5:$A$104,0)),"")</f>
        <v/>
      </c>
      <c r="C41" s="21"/>
      <c r="D41" s="5"/>
      <c r="E41" s="5"/>
      <c r="F41" s="5"/>
      <c r="G41" s="5"/>
    </row>
    <row r="42" spans="1:7" ht="15" customHeight="1" x14ac:dyDescent="0.35">
      <c r="A42" s="5"/>
      <c r="B42" s="5" t="str">
        <f>IFERROR(INDEX('Employee Master'!$B$5:$B$104,MATCH(A42,'Employee Master'!$A$5:$A$104,0)),"")</f>
        <v/>
      </c>
      <c r="C42" s="21"/>
      <c r="D42" s="5"/>
      <c r="E42" s="5"/>
      <c r="F42" s="5"/>
      <c r="G42" s="5"/>
    </row>
    <row r="43" spans="1:7" ht="15" customHeight="1" x14ac:dyDescent="0.35">
      <c r="A43" s="5"/>
      <c r="B43" s="5" t="str">
        <f>IFERROR(INDEX('Employee Master'!$B$5:$B$104,MATCH(A43,'Employee Master'!$A$5:$A$104,0)),"")</f>
        <v/>
      </c>
      <c r="C43" s="21"/>
      <c r="D43" s="5"/>
      <c r="E43" s="5"/>
      <c r="F43" s="5"/>
      <c r="G43" s="5"/>
    </row>
    <row r="44" spans="1:7" ht="15" customHeight="1" x14ac:dyDescent="0.35">
      <c r="A44" s="5"/>
      <c r="B44" s="5" t="str">
        <f>IFERROR(INDEX('Employee Master'!$B$5:$B$104,MATCH(A44,'Employee Master'!$A$5:$A$104,0)),"")</f>
        <v/>
      </c>
      <c r="C44" s="21"/>
      <c r="D44" s="5"/>
      <c r="E44" s="5"/>
      <c r="F44" s="5"/>
      <c r="G44" s="5"/>
    </row>
    <row r="45" spans="1:7" ht="15" customHeight="1" x14ac:dyDescent="0.35">
      <c r="A45" s="5"/>
      <c r="B45" s="5" t="str">
        <f>IFERROR(INDEX('Employee Master'!$B$5:$B$104,MATCH(A45,'Employee Master'!$A$5:$A$104,0)),"")</f>
        <v/>
      </c>
      <c r="C45" s="21"/>
      <c r="D45" s="5"/>
      <c r="E45" s="5"/>
      <c r="F45" s="5"/>
      <c r="G45" s="5"/>
    </row>
    <row r="46" spans="1:7" ht="15" customHeight="1" x14ac:dyDescent="0.35">
      <c r="A46" s="5"/>
      <c r="B46" s="5" t="str">
        <f>IFERROR(INDEX('Employee Master'!$B$5:$B$104,MATCH(A46,'Employee Master'!$A$5:$A$104,0)),"")</f>
        <v/>
      </c>
      <c r="C46" s="21"/>
      <c r="D46" s="5"/>
      <c r="E46" s="5"/>
      <c r="F46" s="5"/>
      <c r="G46" s="5"/>
    </row>
    <row r="47" spans="1:7" ht="15" customHeight="1" x14ac:dyDescent="0.35">
      <c r="A47" s="5"/>
      <c r="B47" s="5" t="str">
        <f>IFERROR(INDEX('Employee Master'!$B$5:$B$104,MATCH(A47,'Employee Master'!$A$5:$A$104,0)),"")</f>
        <v/>
      </c>
      <c r="C47" s="21"/>
      <c r="D47" s="5"/>
      <c r="E47" s="5"/>
      <c r="F47" s="5"/>
      <c r="G47" s="5"/>
    </row>
    <row r="48" spans="1:7" ht="15" customHeight="1" x14ac:dyDescent="0.35">
      <c r="A48" s="5"/>
      <c r="B48" s="5" t="str">
        <f>IFERROR(INDEX('Employee Master'!$B$5:$B$104,MATCH(A48,'Employee Master'!$A$5:$A$104,0)),"")</f>
        <v/>
      </c>
      <c r="C48" s="21"/>
      <c r="D48" s="5"/>
      <c r="E48" s="5"/>
      <c r="F48" s="5"/>
      <c r="G48" s="5"/>
    </row>
    <row r="49" spans="1:7" ht="15" customHeight="1" x14ac:dyDescent="0.35">
      <c r="A49" s="5"/>
      <c r="B49" s="5" t="str">
        <f>IFERROR(INDEX('Employee Master'!$B$5:$B$104,MATCH(A49,'Employee Master'!$A$5:$A$104,0)),"")</f>
        <v/>
      </c>
      <c r="C49" s="21"/>
      <c r="D49" s="5"/>
      <c r="E49" s="5"/>
      <c r="F49" s="5"/>
      <c r="G49" s="5"/>
    </row>
    <row r="50" spans="1:7" ht="15" customHeight="1" x14ac:dyDescent="0.35">
      <c r="A50" s="5"/>
      <c r="B50" s="5" t="str">
        <f>IFERROR(INDEX('Employee Master'!$B$5:$B$104,MATCH(A50,'Employee Master'!$A$5:$A$104,0)),"")</f>
        <v/>
      </c>
      <c r="C50" s="21"/>
      <c r="D50" s="5"/>
      <c r="E50" s="5"/>
      <c r="F50" s="5"/>
      <c r="G50" s="5"/>
    </row>
    <row r="51" spans="1:7" ht="15" customHeight="1" x14ac:dyDescent="0.35">
      <c r="A51" s="5"/>
      <c r="B51" s="5" t="str">
        <f>IFERROR(INDEX('Employee Master'!$B$5:$B$104,MATCH(A51,'Employee Master'!$A$5:$A$104,0)),"")</f>
        <v/>
      </c>
      <c r="C51" s="21"/>
      <c r="D51" s="5"/>
      <c r="E51" s="5"/>
      <c r="F51" s="5"/>
      <c r="G51" s="5"/>
    </row>
    <row r="52" spans="1:7" ht="15" customHeight="1" x14ac:dyDescent="0.35">
      <c r="A52" s="5"/>
      <c r="B52" s="5" t="str">
        <f>IFERROR(INDEX('Employee Master'!$B$5:$B$104,MATCH(A52,'Employee Master'!$A$5:$A$104,0)),"")</f>
        <v/>
      </c>
      <c r="C52" s="21"/>
      <c r="D52" s="5"/>
      <c r="E52" s="5"/>
      <c r="F52" s="5"/>
      <c r="G52" s="5"/>
    </row>
    <row r="53" spans="1:7" ht="15" customHeight="1" x14ac:dyDescent="0.35">
      <c r="A53" s="5"/>
      <c r="B53" s="5" t="str">
        <f>IFERROR(INDEX('Employee Master'!$B$5:$B$104,MATCH(A53,'Employee Master'!$A$5:$A$104,0)),"")</f>
        <v/>
      </c>
      <c r="C53" s="21"/>
      <c r="D53" s="5"/>
      <c r="E53" s="5"/>
      <c r="F53" s="5"/>
      <c r="G53" s="5"/>
    </row>
    <row r="54" spans="1:7" ht="15" customHeight="1" x14ac:dyDescent="0.35">
      <c r="A54" s="5"/>
      <c r="B54" s="5" t="str">
        <f>IFERROR(INDEX('Employee Master'!$B$5:$B$104,MATCH(A54,'Employee Master'!$A$5:$A$104,0)),"")</f>
        <v/>
      </c>
      <c r="C54" s="21"/>
      <c r="D54" s="5"/>
      <c r="E54" s="5"/>
      <c r="F54" s="5"/>
      <c r="G54" s="5"/>
    </row>
    <row r="55" spans="1:7" ht="15" customHeight="1" x14ac:dyDescent="0.35">
      <c r="A55" s="5"/>
      <c r="B55" s="5" t="str">
        <f>IFERROR(INDEX('Employee Master'!$B$5:$B$104,MATCH(A55,'Employee Master'!$A$5:$A$104,0)),"")</f>
        <v/>
      </c>
      <c r="C55" s="21"/>
      <c r="D55" s="5"/>
      <c r="E55" s="5"/>
      <c r="F55" s="5"/>
      <c r="G55" s="5"/>
    </row>
    <row r="56" spans="1:7" ht="15" customHeight="1" x14ac:dyDescent="0.35">
      <c r="A56" s="5"/>
      <c r="B56" s="5" t="str">
        <f>IFERROR(INDEX('Employee Master'!$B$5:$B$104,MATCH(A56,'Employee Master'!$A$5:$A$104,0)),"")</f>
        <v/>
      </c>
      <c r="C56" s="21"/>
      <c r="D56" s="5"/>
      <c r="E56" s="5"/>
      <c r="F56" s="5"/>
      <c r="G56" s="5"/>
    </row>
    <row r="57" spans="1:7" ht="15" customHeight="1" x14ac:dyDescent="0.35">
      <c r="A57" s="5"/>
      <c r="B57" s="5" t="str">
        <f>IFERROR(INDEX('Employee Master'!$B$5:$B$104,MATCH(A57,'Employee Master'!$A$5:$A$104,0)),"")</f>
        <v/>
      </c>
      <c r="C57" s="21"/>
      <c r="D57" s="5"/>
      <c r="E57" s="5"/>
      <c r="F57" s="5"/>
      <c r="G57" s="5"/>
    </row>
    <row r="58" spans="1:7" ht="15" customHeight="1" x14ac:dyDescent="0.35">
      <c r="A58" s="5"/>
      <c r="B58" s="5" t="str">
        <f>IFERROR(INDEX('Employee Master'!$B$5:$B$104,MATCH(A58,'Employee Master'!$A$5:$A$104,0)),"")</f>
        <v/>
      </c>
      <c r="C58" s="21"/>
      <c r="D58" s="5"/>
      <c r="E58" s="5"/>
      <c r="F58" s="5"/>
      <c r="G58" s="5"/>
    </row>
    <row r="59" spans="1:7" ht="15" customHeight="1" x14ac:dyDescent="0.35">
      <c r="A59" s="5"/>
      <c r="B59" s="5" t="str">
        <f>IFERROR(INDEX('Employee Master'!$B$5:$B$104,MATCH(A59,'Employee Master'!$A$5:$A$104,0)),"")</f>
        <v/>
      </c>
      <c r="C59" s="21"/>
      <c r="D59" s="5"/>
      <c r="E59" s="5"/>
      <c r="F59" s="5"/>
      <c r="G59" s="5"/>
    </row>
    <row r="60" spans="1:7" ht="15" customHeight="1" x14ac:dyDescent="0.35">
      <c r="A60" s="5"/>
      <c r="B60" s="5" t="str">
        <f>IFERROR(INDEX('Employee Master'!$B$5:$B$104,MATCH(A60,'Employee Master'!$A$5:$A$104,0)),"")</f>
        <v/>
      </c>
      <c r="C60" s="21"/>
      <c r="D60" s="5"/>
      <c r="E60" s="5"/>
      <c r="F60" s="5"/>
      <c r="G60" s="5"/>
    </row>
    <row r="61" spans="1:7" ht="15" customHeight="1" x14ac:dyDescent="0.35">
      <c r="A61" s="5"/>
      <c r="B61" s="5" t="str">
        <f>IFERROR(INDEX('Employee Master'!$B$5:$B$104,MATCH(A61,'Employee Master'!$A$5:$A$104,0)),"")</f>
        <v/>
      </c>
      <c r="C61" s="21"/>
      <c r="D61" s="5"/>
      <c r="E61" s="5"/>
      <c r="F61" s="5"/>
      <c r="G61" s="5"/>
    </row>
    <row r="62" spans="1:7" ht="15" customHeight="1" x14ac:dyDescent="0.35">
      <c r="A62" s="5"/>
      <c r="B62" s="5" t="str">
        <f>IFERROR(INDEX('Employee Master'!$B$5:$B$104,MATCH(A62,'Employee Master'!$A$5:$A$104,0)),"")</f>
        <v/>
      </c>
      <c r="C62" s="21"/>
      <c r="D62" s="5"/>
      <c r="E62" s="5"/>
      <c r="F62" s="5"/>
      <c r="G62" s="5"/>
    </row>
    <row r="63" spans="1:7" ht="15" customHeight="1" x14ac:dyDescent="0.35">
      <c r="A63" s="5"/>
      <c r="B63" s="5" t="str">
        <f>IFERROR(INDEX('Employee Master'!$B$5:$B$104,MATCH(A63,'Employee Master'!$A$5:$A$104,0)),"")</f>
        <v/>
      </c>
      <c r="C63" s="21"/>
      <c r="D63" s="5"/>
      <c r="E63" s="5"/>
      <c r="F63" s="5"/>
      <c r="G63" s="5"/>
    </row>
    <row r="64" spans="1:7" ht="15" customHeight="1" x14ac:dyDescent="0.35">
      <c r="A64" s="5"/>
      <c r="B64" s="5" t="str">
        <f>IFERROR(INDEX('Employee Master'!$B$5:$B$104,MATCH(A64,'Employee Master'!$A$5:$A$104,0)),"")</f>
        <v/>
      </c>
      <c r="C64" s="21"/>
      <c r="D64" s="5"/>
      <c r="E64" s="5"/>
      <c r="F64" s="5"/>
      <c r="G64" s="5"/>
    </row>
    <row r="65" spans="1:7" ht="15" customHeight="1" x14ac:dyDescent="0.35">
      <c r="A65" s="5"/>
      <c r="B65" s="5" t="str">
        <f>IFERROR(INDEX('Employee Master'!$B$5:$B$104,MATCH(A65,'Employee Master'!$A$5:$A$104,0)),"")</f>
        <v/>
      </c>
      <c r="C65" s="21"/>
      <c r="D65" s="5"/>
      <c r="E65" s="5"/>
      <c r="F65" s="5"/>
      <c r="G65" s="5"/>
    </row>
    <row r="66" spans="1:7" ht="15" customHeight="1" x14ac:dyDescent="0.35">
      <c r="A66" s="5"/>
      <c r="B66" s="5" t="str">
        <f>IFERROR(INDEX('Employee Master'!$B$5:$B$104,MATCH(A66,'Employee Master'!$A$5:$A$104,0)),"")</f>
        <v/>
      </c>
      <c r="C66" s="21"/>
      <c r="D66" s="5"/>
      <c r="E66" s="5"/>
      <c r="F66" s="5"/>
      <c r="G66" s="5"/>
    </row>
    <row r="67" spans="1:7" ht="15" customHeight="1" x14ac:dyDescent="0.35">
      <c r="A67" s="5"/>
      <c r="B67" s="5" t="str">
        <f>IFERROR(INDEX('Employee Master'!$B$5:$B$104,MATCH(A67,'Employee Master'!$A$5:$A$104,0)),"")</f>
        <v/>
      </c>
      <c r="C67" s="21"/>
      <c r="D67" s="5"/>
      <c r="E67" s="5"/>
      <c r="F67" s="5"/>
      <c r="G67" s="5"/>
    </row>
    <row r="68" spans="1:7" ht="15" customHeight="1" x14ac:dyDescent="0.35">
      <c r="A68" s="5"/>
      <c r="B68" s="5" t="str">
        <f>IFERROR(INDEX('Employee Master'!$B$5:$B$104,MATCH(A68,'Employee Master'!$A$5:$A$104,0)),"")</f>
        <v/>
      </c>
      <c r="C68" s="21"/>
      <c r="D68" s="5"/>
      <c r="E68" s="5"/>
      <c r="F68" s="5"/>
      <c r="G68" s="5"/>
    </row>
    <row r="69" spans="1:7" ht="15" customHeight="1" x14ac:dyDescent="0.35">
      <c r="A69" s="5"/>
      <c r="B69" s="5" t="str">
        <f>IFERROR(INDEX('Employee Master'!$B$5:$B$104,MATCH(A69,'Employee Master'!$A$5:$A$104,0)),"")</f>
        <v/>
      </c>
      <c r="C69" s="21"/>
      <c r="D69" s="5"/>
      <c r="E69" s="5"/>
      <c r="F69" s="5"/>
      <c r="G69" s="5"/>
    </row>
    <row r="70" spans="1:7" ht="15" customHeight="1" x14ac:dyDescent="0.35">
      <c r="A70" s="5"/>
      <c r="B70" s="5" t="str">
        <f>IFERROR(INDEX('Employee Master'!$B$5:$B$104,MATCH(A70,'Employee Master'!$A$5:$A$104,0)),"")</f>
        <v/>
      </c>
      <c r="C70" s="21"/>
      <c r="D70" s="5"/>
      <c r="E70" s="5"/>
      <c r="F70" s="5"/>
      <c r="G70" s="5"/>
    </row>
    <row r="71" spans="1:7" ht="15" customHeight="1" x14ac:dyDescent="0.35">
      <c r="A71" s="5"/>
      <c r="B71" s="5" t="str">
        <f>IFERROR(INDEX('Employee Master'!$B$5:$B$104,MATCH(A71,'Employee Master'!$A$5:$A$104,0)),"")</f>
        <v/>
      </c>
      <c r="C71" s="21"/>
      <c r="D71" s="5"/>
      <c r="E71" s="5"/>
      <c r="F71" s="5"/>
      <c r="G71" s="5"/>
    </row>
    <row r="72" spans="1:7" ht="15" customHeight="1" x14ac:dyDescent="0.35">
      <c r="A72" s="5"/>
      <c r="B72" s="5" t="str">
        <f>IFERROR(INDEX('Employee Master'!$B$5:$B$104,MATCH(A72,'Employee Master'!$A$5:$A$104,0)),"")</f>
        <v/>
      </c>
      <c r="C72" s="21"/>
      <c r="D72" s="5"/>
      <c r="E72" s="5"/>
      <c r="F72" s="5"/>
      <c r="G72" s="5"/>
    </row>
    <row r="73" spans="1:7" ht="15" customHeight="1" x14ac:dyDescent="0.35">
      <c r="A73" s="5"/>
      <c r="B73" s="5" t="str">
        <f>IFERROR(INDEX('Employee Master'!$B$5:$B$104,MATCH(A73,'Employee Master'!$A$5:$A$104,0)),"")</f>
        <v/>
      </c>
      <c r="C73" s="21"/>
      <c r="D73" s="5"/>
      <c r="E73" s="5"/>
      <c r="F73" s="5"/>
      <c r="G73" s="5"/>
    </row>
    <row r="74" spans="1:7" ht="15" customHeight="1" x14ac:dyDescent="0.35">
      <c r="A74" s="5"/>
      <c r="B74" s="5" t="str">
        <f>IFERROR(INDEX('Employee Master'!$B$5:$B$104,MATCH(A74,'Employee Master'!$A$5:$A$104,0)),"")</f>
        <v/>
      </c>
      <c r="C74" s="21"/>
      <c r="D74" s="5"/>
      <c r="E74" s="5"/>
      <c r="F74" s="5"/>
      <c r="G74" s="5"/>
    </row>
    <row r="75" spans="1:7" ht="15" customHeight="1" x14ac:dyDescent="0.35">
      <c r="A75" s="5"/>
      <c r="B75" s="5" t="str">
        <f>IFERROR(INDEX('Employee Master'!$B$5:$B$104,MATCH(A75,'Employee Master'!$A$5:$A$104,0)),"")</f>
        <v/>
      </c>
      <c r="C75" s="21"/>
      <c r="D75" s="5"/>
      <c r="E75" s="5"/>
      <c r="F75" s="5"/>
      <c r="G75" s="5"/>
    </row>
    <row r="76" spans="1:7" ht="15" customHeight="1" x14ac:dyDescent="0.35">
      <c r="A76" s="5"/>
      <c r="B76" s="5" t="str">
        <f>IFERROR(INDEX('Employee Master'!$B$5:$B$104,MATCH(A76,'Employee Master'!$A$5:$A$104,0)),"")</f>
        <v/>
      </c>
      <c r="C76" s="21"/>
      <c r="D76" s="5"/>
      <c r="E76" s="5"/>
      <c r="F76" s="5"/>
      <c r="G76" s="5"/>
    </row>
    <row r="77" spans="1:7" ht="15" customHeight="1" x14ac:dyDescent="0.35">
      <c r="A77" s="5"/>
      <c r="B77" s="5" t="str">
        <f>IFERROR(INDEX('Employee Master'!$B$5:$B$104,MATCH(A77,'Employee Master'!$A$5:$A$104,0)),"")</f>
        <v/>
      </c>
      <c r="C77" s="21"/>
      <c r="D77" s="5"/>
      <c r="E77" s="5"/>
      <c r="F77" s="5"/>
      <c r="G77" s="5"/>
    </row>
    <row r="78" spans="1:7" ht="15" customHeight="1" x14ac:dyDescent="0.35">
      <c r="A78" s="5"/>
      <c r="B78" s="5" t="str">
        <f>IFERROR(INDEX('Employee Master'!$B$5:$B$104,MATCH(A78,'Employee Master'!$A$5:$A$104,0)),"")</f>
        <v/>
      </c>
      <c r="C78" s="21"/>
      <c r="D78" s="5"/>
      <c r="E78" s="5"/>
      <c r="F78" s="5"/>
      <c r="G78" s="5"/>
    </row>
    <row r="79" spans="1:7" ht="15" customHeight="1" x14ac:dyDescent="0.35">
      <c r="A79" s="5"/>
      <c r="B79" s="5" t="str">
        <f>IFERROR(INDEX('Employee Master'!$B$5:$B$104,MATCH(A79,'Employee Master'!$A$5:$A$104,0)),"")</f>
        <v/>
      </c>
      <c r="C79" s="21"/>
      <c r="D79" s="5"/>
      <c r="E79" s="5"/>
      <c r="F79" s="5"/>
      <c r="G79" s="5"/>
    </row>
    <row r="80" spans="1:7" ht="15" customHeight="1" x14ac:dyDescent="0.35">
      <c r="A80" s="5"/>
      <c r="B80" s="5" t="str">
        <f>IFERROR(INDEX('Employee Master'!$B$5:$B$104,MATCH(A80,'Employee Master'!$A$5:$A$104,0)),"")</f>
        <v/>
      </c>
      <c r="C80" s="21"/>
      <c r="D80" s="5"/>
      <c r="E80" s="5"/>
      <c r="F80" s="5"/>
      <c r="G80" s="5"/>
    </row>
    <row r="81" spans="1:7" ht="15" customHeight="1" x14ac:dyDescent="0.35">
      <c r="A81" s="5"/>
      <c r="B81" s="5" t="str">
        <f>IFERROR(INDEX('Employee Master'!$B$5:$B$104,MATCH(A81,'Employee Master'!$A$5:$A$104,0)),"")</f>
        <v/>
      </c>
      <c r="C81" s="21"/>
      <c r="D81" s="5"/>
      <c r="E81" s="5"/>
      <c r="F81" s="5"/>
      <c r="G81" s="5"/>
    </row>
    <row r="82" spans="1:7" ht="15" customHeight="1" x14ac:dyDescent="0.35">
      <c r="A82" s="5"/>
      <c r="B82" s="5" t="str">
        <f>IFERROR(INDEX('Employee Master'!$B$5:$B$104,MATCH(A82,'Employee Master'!$A$5:$A$104,0)),"")</f>
        <v/>
      </c>
      <c r="C82" s="21"/>
      <c r="D82" s="5"/>
      <c r="E82" s="5"/>
      <c r="F82" s="5"/>
      <c r="G82" s="5"/>
    </row>
    <row r="83" spans="1:7" ht="15" customHeight="1" x14ac:dyDescent="0.35">
      <c r="A83" s="5"/>
      <c r="B83" s="5" t="str">
        <f>IFERROR(INDEX('Employee Master'!$B$5:$B$104,MATCH(A83,'Employee Master'!$A$5:$A$104,0)),"")</f>
        <v/>
      </c>
      <c r="C83" s="21"/>
      <c r="D83" s="5"/>
      <c r="E83" s="5"/>
      <c r="F83" s="5"/>
      <c r="G83" s="5"/>
    </row>
    <row r="84" spans="1:7" ht="15" customHeight="1" x14ac:dyDescent="0.35">
      <c r="A84" s="5"/>
      <c r="B84" s="5" t="str">
        <f>IFERROR(INDEX('Employee Master'!$B$5:$B$104,MATCH(A84,'Employee Master'!$A$5:$A$104,0)),"")</f>
        <v/>
      </c>
      <c r="C84" s="21"/>
      <c r="D84" s="5"/>
      <c r="E84" s="5"/>
      <c r="F84" s="5"/>
      <c r="G84" s="5"/>
    </row>
    <row r="85" spans="1:7" ht="15" customHeight="1" x14ac:dyDescent="0.35">
      <c r="A85" s="5"/>
      <c r="B85" s="5" t="str">
        <f>IFERROR(INDEX('Employee Master'!$B$5:$B$104,MATCH(A85,'Employee Master'!$A$5:$A$104,0)),"")</f>
        <v/>
      </c>
      <c r="C85" s="21"/>
      <c r="D85" s="5"/>
      <c r="E85" s="5"/>
      <c r="F85" s="5"/>
      <c r="G85" s="5"/>
    </row>
    <row r="86" spans="1:7" ht="15" customHeight="1" x14ac:dyDescent="0.35">
      <c r="A86" s="5"/>
      <c r="B86" s="5" t="str">
        <f>IFERROR(INDEX('Employee Master'!$B$5:$B$104,MATCH(A86,'Employee Master'!$A$5:$A$104,0)),"")</f>
        <v/>
      </c>
      <c r="C86" s="21"/>
      <c r="D86" s="5"/>
      <c r="E86" s="5"/>
      <c r="F86" s="5"/>
      <c r="G86" s="5"/>
    </row>
    <row r="87" spans="1:7" ht="15" customHeight="1" x14ac:dyDescent="0.35">
      <c r="A87" s="5"/>
      <c r="B87" s="5" t="str">
        <f>IFERROR(INDEX('Employee Master'!$B$5:$B$104,MATCH(A87,'Employee Master'!$A$5:$A$104,0)),"")</f>
        <v/>
      </c>
      <c r="C87" s="21"/>
      <c r="D87" s="5"/>
      <c r="E87" s="5"/>
      <c r="F87" s="5"/>
      <c r="G87" s="5"/>
    </row>
    <row r="88" spans="1:7" ht="15" customHeight="1" x14ac:dyDescent="0.35">
      <c r="A88" s="5"/>
      <c r="B88" s="5" t="str">
        <f>IFERROR(INDEX('Employee Master'!$B$5:$B$104,MATCH(A88,'Employee Master'!$A$5:$A$104,0)),"")</f>
        <v/>
      </c>
      <c r="C88" s="21"/>
      <c r="D88" s="5"/>
      <c r="E88" s="5"/>
      <c r="F88" s="5"/>
      <c r="G88" s="5"/>
    </row>
    <row r="89" spans="1:7" ht="15" customHeight="1" x14ac:dyDescent="0.35">
      <c r="A89" s="5"/>
      <c r="B89" s="5" t="str">
        <f>IFERROR(INDEX('Employee Master'!$B$5:$B$104,MATCH(A89,'Employee Master'!$A$5:$A$104,0)),"")</f>
        <v/>
      </c>
      <c r="C89" s="21"/>
      <c r="D89" s="5"/>
      <c r="E89" s="5"/>
      <c r="F89" s="5"/>
      <c r="G89" s="5"/>
    </row>
    <row r="90" spans="1:7" ht="15" customHeight="1" x14ac:dyDescent="0.35">
      <c r="A90" s="5"/>
      <c r="B90" s="5" t="str">
        <f>IFERROR(INDEX('Employee Master'!$B$5:$B$104,MATCH(A90,'Employee Master'!$A$5:$A$104,0)),"")</f>
        <v/>
      </c>
      <c r="C90" s="21"/>
      <c r="D90" s="5"/>
      <c r="E90" s="5"/>
      <c r="F90" s="5"/>
      <c r="G90" s="5"/>
    </row>
    <row r="91" spans="1:7" ht="15" customHeight="1" x14ac:dyDescent="0.35">
      <c r="A91" s="5"/>
      <c r="B91" s="5" t="str">
        <f>IFERROR(INDEX('Employee Master'!$B$5:$B$104,MATCH(A91,'Employee Master'!$A$5:$A$104,0)),"")</f>
        <v/>
      </c>
      <c r="C91" s="21"/>
      <c r="D91" s="5"/>
      <c r="E91" s="5"/>
      <c r="F91" s="5"/>
      <c r="G91" s="5"/>
    </row>
    <row r="92" spans="1:7" ht="15" customHeight="1" x14ac:dyDescent="0.35">
      <c r="A92" s="5"/>
      <c r="B92" s="5" t="str">
        <f>IFERROR(INDEX('Employee Master'!$B$5:$B$104,MATCH(A92,'Employee Master'!$A$5:$A$104,0)),"")</f>
        <v/>
      </c>
      <c r="C92" s="21"/>
      <c r="D92" s="5"/>
      <c r="E92" s="5"/>
      <c r="F92" s="5"/>
      <c r="G92" s="5"/>
    </row>
    <row r="93" spans="1:7" ht="15" customHeight="1" x14ac:dyDescent="0.35">
      <c r="A93" s="5"/>
      <c r="B93" s="5" t="str">
        <f>IFERROR(INDEX('Employee Master'!$B$5:$B$104,MATCH(A93,'Employee Master'!$A$5:$A$104,0)),"")</f>
        <v/>
      </c>
      <c r="C93" s="21"/>
      <c r="D93" s="5"/>
      <c r="E93" s="5"/>
      <c r="F93" s="5"/>
      <c r="G93" s="5"/>
    </row>
    <row r="94" spans="1:7" ht="15" customHeight="1" x14ac:dyDescent="0.35">
      <c r="A94" s="5"/>
      <c r="B94" s="5" t="str">
        <f>IFERROR(INDEX('Employee Master'!$B$5:$B$104,MATCH(A94,'Employee Master'!$A$5:$A$104,0)),"")</f>
        <v/>
      </c>
      <c r="C94" s="21"/>
      <c r="D94" s="5"/>
      <c r="E94" s="5"/>
      <c r="F94" s="5"/>
      <c r="G94" s="5"/>
    </row>
    <row r="95" spans="1:7" ht="15" customHeight="1" x14ac:dyDescent="0.35">
      <c r="A95" s="5"/>
      <c r="B95" s="5" t="str">
        <f>IFERROR(INDEX('Employee Master'!$B$5:$B$104,MATCH(A95,'Employee Master'!$A$5:$A$104,0)),"")</f>
        <v/>
      </c>
      <c r="C95" s="21"/>
      <c r="D95" s="5"/>
      <c r="E95" s="5"/>
      <c r="F95" s="5"/>
      <c r="G95" s="5"/>
    </row>
    <row r="96" spans="1:7" ht="15" customHeight="1" x14ac:dyDescent="0.35">
      <c r="A96" s="5"/>
      <c r="B96" s="5" t="str">
        <f>IFERROR(INDEX('Employee Master'!$B$5:$B$104,MATCH(A96,'Employee Master'!$A$5:$A$104,0)),"")</f>
        <v/>
      </c>
      <c r="C96" s="21"/>
      <c r="D96" s="5"/>
      <c r="E96" s="5"/>
      <c r="F96" s="5"/>
      <c r="G96" s="5"/>
    </row>
    <row r="97" spans="1:7" ht="15" customHeight="1" x14ac:dyDescent="0.35">
      <c r="A97" s="5"/>
      <c r="B97" s="5" t="str">
        <f>IFERROR(INDEX('Employee Master'!$B$5:$B$104,MATCH(A97,'Employee Master'!$A$5:$A$104,0)),"")</f>
        <v/>
      </c>
      <c r="C97" s="21"/>
      <c r="D97" s="5"/>
      <c r="E97" s="5"/>
      <c r="F97" s="5"/>
      <c r="G97" s="5"/>
    </row>
    <row r="98" spans="1:7" ht="15" customHeight="1" x14ac:dyDescent="0.35">
      <c r="A98" s="5"/>
      <c r="B98" s="5" t="str">
        <f>IFERROR(INDEX('Employee Master'!$B$5:$B$104,MATCH(A98,'Employee Master'!$A$5:$A$104,0)),"")</f>
        <v/>
      </c>
      <c r="C98" s="21"/>
      <c r="D98" s="5"/>
      <c r="E98" s="5"/>
      <c r="F98" s="5"/>
      <c r="G98" s="5"/>
    </row>
    <row r="99" spans="1:7" ht="15" customHeight="1" x14ac:dyDescent="0.35">
      <c r="A99" s="5"/>
      <c r="B99" s="5" t="str">
        <f>IFERROR(INDEX('Employee Master'!$B$5:$B$104,MATCH(A99,'Employee Master'!$A$5:$A$104,0)),"")</f>
        <v/>
      </c>
      <c r="C99" s="21"/>
      <c r="D99" s="5"/>
      <c r="E99" s="5"/>
      <c r="F99" s="5"/>
      <c r="G99" s="5"/>
    </row>
    <row r="100" spans="1:7" ht="15" customHeight="1" x14ac:dyDescent="0.35">
      <c r="A100" s="5"/>
      <c r="B100" s="5" t="str">
        <f>IFERROR(INDEX('Employee Master'!$B$5:$B$104,MATCH(A100,'Employee Master'!$A$5:$A$104,0)),"")</f>
        <v/>
      </c>
      <c r="C100" s="21"/>
      <c r="D100" s="5"/>
      <c r="E100" s="5"/>
      <c r="F100" s="5"/>
      <c r="G100" s="5"/>
    </row>
    <row r="101" spans="1:7" ht="15" customHeight="1" x14ac:dyDescent="0.35">
      <c r="A101" s="5"/>
      <c r="B101" s="5" t="str">
        <f>IFERROR(INDEX('Employee Master'!$B$5:$B$104,MATCH(A101,'Employee Master'!$A$5:$A$104,0)),"")</f>
        <v/>
      </c>
      <c r="C101" s="21"/>
      <c r="D101" s="5"/>
      <c r="E101" s="5"/>
      <c r="F101" s="5"/>
      <c r="G101" s="5"/>
    </row>
    <row r="102" spans="1:7" ht="15" customHeight="1" x14ac:dyDescent="0.35">
      <c r="A102" s="5"/>
      <c r="B102" s="5" t="str">
        <f>IFERROR(INDEX('Employee Master'!$B$5:$B$104,MATCH(A102,'Employee Master'!$A$5:$A$104,0)),"")</f>
        <v/>
      </c>
      <c r="C102" s="21"/>
      <c r="D102" s="5"/>
      <c r="E102" s="5"/>
      <c r="F102" s="5"/>
      <c r="G102" s="5"/>
    </row>
    <row r="103" spans="1:7" ht="15" customHeight="1" x14ac:dyDescent="0.35">
      <c r="A103" s="5"/>
      <c r="B103" s="5" t="str">
        <f>IFERROR(INDEX('Employee Master'!$B$5:$B$104,MATCH(A103,'Employee Master'!$A$5:$A$104,0)),"")</f>
        <v/>
      </c>
      <c r="C103" s="21"/>
      <c r="D103" s="5"/>
      <c r="E103" s="5"/>
      <c r="F103" s="5"/>
      <c r="G103" s="5"/>
    </row>
    <row r="104" spans="1:7" ht="15" customHeight="1" x14ac:dyDescent="0.35">
      <c r="A104" s="5"/>
      <c r="B104" s="5" t="str">
        <f>IFERROR(INDEX('Employee Master'!$B$5:$B$104,MATCH(A104,'Employee Master'!$A$5:$A$104,0)),"")</f>
        <v/>
      </c>
      <c r="C104" s="21"/>
      <c r="D104" s="5"/>
      <c r="E104" s="5"/>
      <c r="F104" s="5"/>
      <c r="G104" s="5"/>
    </row>
  </sheetData>
  <mergeCells count="3">
    <mergeCell ref="A1:G1"/>
    <mergeCell ref="A2:G2"/>
    <mergeCell ref="A3:G3"/>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04"/>
  <sheetViews>
    <sheetView zoomScaleNormal="100" workbookViewId="0">
      <pane ySplit="4" topLeftCell="A5" activePane="bottomLeft" state="frozen"/>
      <selection pane="bottomLeft" activeCell="C6" sqref="C6"/>
    </sheetView>
  </sheetViews>
  <sheetFormatPr defaultColWidth="8.6328125" defaultRowHeight="14.5" x14ac:dyDescent="0.35"/>
  <cols>
    <col min="1" max="1" width="12" customWidth="1"/>
    <col min="2" max="2" width="22" customWidth="1"/>
    <col min="3" max="3" width="16" customWidth="1"/>
    <col min="4" max="4" width="14" customWidth="1"/>
    <col min="5" max="6" width="16" customWidth="1"/>
    <col min="7" max="7" width="12" customWidth="1"/>
    <col min="8" max="8" width="24" customWidth="1"/>
  </cols>
  <sheetData>
    <row r="1" spans="1:8" ht="19.5" customHeight="1" x14ac:dyDescent="0.5">
      <c r="A1" s="33" t="s">
        <v>239</v>
      </c>
      <c r="B1" s="33"/>
      <c r="C1" s="33"/>
      <c r="D1" s="33"/>
      <c r="E1" s="33"/>
      <c r="F1" s="33"/>
      <c r="G1" s="33"/>
      <c r="H1" s="33"/>
    </row>
    <row r="2" spans="1:8" ht="15" customHeight="1" x14ac:dyDescent="0.35">
      <c r="A2" s="34" t="s">
        <v>240</v>
      </c>
      <c r="B2" s="34"/>
      <c r="C2" s="34"/>
      <c r="D2" s="34"/>
      <c r="E2" s="34"/>
      <c r="F2" s="34"/>
      <c r="G2" s="34"/>
      <c r="H2" s="34"/>
    </row>
    <row r="3" spans="1:8" ht="19.5" customHeight="1" x14ac:dyDescent="0.35">
      <c r="A3" s="40" t="s">
        <v>230</v>
      </c>
      <c r="B3" s="40"/>
      <c r="C3" s="40"/>
      <c r="D3" s="40"/>
      <c r="E3" s="40"/>
      <c r="F3" s="40"/>
      <c r="G3" s="40"/>
      <c r="H3" s="40"/>
    </row>
    <row r="4" spans="1:8" ht="30" customHeight="1" x14ac:dyDescent="0.35">
      <c r="A4" s="12" t="s">
        <v>197</v>
      </c>
      <c r="B4" s="12" t="s">
        <v>231</v>
      </c>
      <c r="C4" s="12" t="s">
        <v>241</v>
      </c>
      <c r="D4" s="12" t="s">
        <v>242</v>
      </c>
      <c r="E4" s="12" t="s">
        <v>243</v>
      </c>
      <c r="F4" s="12" t="s">
        <v>244</v>
      </c>
      <c r="G4" s="12" t="s">
        <v>107</v>
      </c>
      <c r="H4" s="12" t="s">
        <v>155</v>
      </c>
    </row>
    <row r="5" spans="1:8" ht="15" customHeight="1" x14ac:dyDescent="0.35">
      <c r="A5" s="8" t="s">
        <v>208</v>
      </c>
      <c r="B5" s="5" t="str">
        <f>IFERROR(INDEX('Employee Master'!$B$5:$B$104,MATCH(A5,'Employee Master'!$A$5:$A$104,0)),"")</f>
        <v>Anita Sookhai</v>
      </c>
      <c r="C5" s="22">
        <f>IFERROR(INDEX('Employee Master'!$L$5:$L$104,MATCH(A5,'Employee Master'!$A$5:$A$104,0)),"")</f>
        <v>12000</v>
      </c>
      <c r="D5" s="10" t="str">
        <f>IFERROR(INDEX('Employee Master'!$M$5:$M$104,MATCH(A5,'Employee Master'!$A$5:$A$104,0)),"")</f>
        <v>Monthly</v>
      </c>
      <c r="E5" s="10" t="str">
        <f>IFERROR(INDEX('Employee Master'!$N$5:$N$104,MATCH(A5,'Employee Master'!$A$5:$A$104,0)),"")</f>
        <v>1234567</v>
      </c>
      <c r="F5" s="10" t="str">
        <f>IFERROR(INDEX('Employee Master'!$O$5:$O$104,MATCH(A5,'Employee Master'!$A$5:$A$104,0)),"")</f>
        <v>987654321</v>
      </c>
      <c r="G5" s="8" t="s">
        <v>245</v>
      </c>
      <c r="H5" s="8"/>
    </row>
    <row r="6" spans="1:8" ht="15" customHeight="1" x14ac:dyDescent="0.35">
      <c r="A6" s="14" t="s">
        <v>215</v>
      </c>
      <c r="B6" s="5" t="str">
        <f>IFERROR(INDEX('Employee Master'!$B$5:$B$104,MATCH(A6,'Employee Master'!$A$5:$A$104,0)),"")</f>
        <v>Reuben Mohammed</v>
      </c>
      <c r="C6" s="22">
        <f>IFERROR(INDEX('Employee Master'!$L$5:$L$104,MATCH(A6,'Employee Master'!$A$5:$A$104,0)),"")</f>
        <v>8500</v>
      </c>
      <c r="D6" s="10" t="str">
        <f>IFERROR(INDEX('Employee Master'!$M$5:$M$104,MATCH(A6,'Employee Master'!$A$5:$A$104,0)),"")</f>
        <v>Monthly</v>
      </c>
      <c r="E6" s="10" t="str">
        <f>IFERROR(INDEX('Employee Master'!$N$5:$N$104,MATCH(A6,'Employee Master'!$A$5:$A$104,0)),"")</f>
        <v>2345678</v>
      </c>
      <c r="F6" s="10" t="str">
        <f>IFERROR(INDEX('Employee Master'!$O$5:$O$104,MATCH(A6,'Employee Master'!$A$5:$A$104,0)),"")</f>
        <v>876543219</v>
      </c>
      <c r="G6" s="8"/>
      <c r="H6" s="8"/>
    </row>
    <row r="7" spans="1:8" ht="15" customHeight="1" x14ac:dyDescent="0.35">
      <c r="A7" s="5"/>
      <c r="B7" s="5" t="str">
        <f>IFERROR(INDEX('Employee Master'!$B$5:$B$104,MATCH(A7,'Employee Master'!$A$5:$A$104,0)),"")</f>
        <v/>
      </c>
      <c r="C7" s="22" t="str">
        <f>IFERROR(INDEX('Employee Master'!$L$5:$L$104,MATCH(A7,'Employee Master'!$A$5:$A$104,0)),"")</f>
        <v/>
      </c>
      <c r="D7" s="10" t="str">
        <f>IFERROR(INDEX('Employee Master'!$M$5:$M$104,MATCH(A7,'Employee Master'!$A$5:$A$104,0)),"")</f>
        <v/>
      </c>
      <c r="E7" s="10" t="str">
        <f>IFERROR(INDEX('Employee Master'!$N$5:$N$104,MATCH(A7,'Employee Master'!$A$5:$A$104,0)),"")</f>
        <v/>
      </c>
      <c r="F7" s="10" t="str">
        <f>IFERROR(INDEX('Employee Master'!$O$5:$O$104,MATCH(A7,'Employee Master'!$A$5:$A$104,0)),"")</f>
        <v/>
      </c>
      <c r="G7" s="8"/>
      <c r="H7" s="8"/>
    </row>
    <row r="8" spans="1:8" ht="15" customHeight="1" x14ac:dyDescent="0.35">
      <c r="A8" s="5"/>
      <c r="B8" s="5" t="str">
        <f>IFERROR(INDEX('Employee Master'!$B$5:$B$104,MATCH(A8,'Employee Master'!$A$5:$A$104,0)),"")</f>
        <v/>
      </c>
      <c r="C8" s="22" t="str">
        <f>IFERROR(INDEX('Employee Master'!$L$5:$L$104,MATCH(A8,'Employee Master'!$A$5:$A$104,0)),"")</f>
        <v/>
      </c>
      <c r="D8" s="10" t="str">
        <f>IFERROR(INDEX('Employee Master'!$M$5:$M$104,MATCH(A8,'Employee Master'!$A$5:$A$104,0)),"")</f>
        <v/>
      </c>
      <c r="E8" s="10" t="str">
        <f>IFERROR(INDEX('Employee Master'!$N$5:$N$104,MATCH(A8,'Employee Master'!$A$5:$A$104,0)),"")</f>
        <v/>
      </c>
      <c r="F8" s="10" t="str">
        <f>IFERROR(INDEX('Employee Master'!$O$5:$O$104,MATCH(A8,'Employee Master'!$A$5:$A$104,0)),"")</f>
        <v/>
      </c>
      <c r="G8" s="8"/>
      <c r="H8" s="8"/>
    </row>
    <row r="9" spans="1:8" ht="15" customHeight="1" x14ac:dyDescent="0.35">
      <c r="A9" s="5"/>
      <c r="B9" s="5" t="str">
        <f>IFERROR(INDEX('Employee Master'!$B$5:$B$104,MATCH(A9,'Employee Master'!$A$5:$A$104,0)),"")</f>
        <v/>
      </c>
      <c r="C9" s="22" t="str">
        <f>IFERROR(INDEX('Employee Master'!$L$5:$L$104,MATCH(A9,'Employee Master'!$A$5:$A$104,0)),"")</f>
        <v/>
      </c>
      <c r="D9" s="10" t="str">
        <f>IFERROR(INDEX('Employee Master'!$M$5:$M$104,MATCH(A9,'Employee Master'!$A$5:$A$104,0)),"")</f>
        <v/>
      </c>
      <c r="E9" s="10" t="str">
        <f>IFERROR(INDEX('Employee Master'!$N$5:$N$104,MATCH(A9,'Employee Master'!$A$5:$A$104,0)),"")</f>
        <v/>
      </c>
      <c r="F9" s="10" t="str">
        <f>IFERROR(INDEX('Employee Master'!$O$5:$O$104,MATCH(A9,'Employee Master'!$A$5:$A$104,0)),"")</f>
        <v/>
      </c>
      <c r="G9" s="8"/>
      <c r="H9" s="8"/>
    </row>
    <row r="10" spans="1:8" ht="15" customHeight="1" x14ac:dyDescent="0.35">
      <c r="A10" s="5"/>
      <c r="B10" s="5" t="str">
        <f>IFERROR(INDEX('Employee Master'!$B$5:$B$104,MATCH(A10,'Employee Master'!$A$5:$A$104,0)),"")</f>
        <v/>
      </c>
      <c r="C10" s="22" t="str">
        <f>IFERROR(INDEX('Employee Master'!$L$5:$L$104,MATCH(A10,'Employee Master'!$A$5:$A$104,0)),"")</f>
        <v/>
      </c>
      <c r="D10" s="10" t="str">
        <f>IFERROR(INDEX('Employee Master'!$M$5:$M$104,MATCH(A10,'Employee Master'!$A$5:$A$104,0)),"")</f>
        <v/>
      </c>
      <c r="E10" s="10" t="str">
        <f>IFERROR(INDEX('Employee Master'!$N$5:$N$104,MATCH(A10,'Employee Master'!$A$5:$A$104,0)),"")</f>
        <v/>
      </c>
      <c r="F10" s="10" t="str">
        <f>IFERROR(INDEX('Employee Master'!$O$5:$O$104,MATCH(A10,'Employee Master'!$A$5:$A$104,0)),"")</f>
        <v/>
      </c>
      <c r="G10" s="8"/>
      <c r="H10" s="8"/>
    </row>
    <row r="11" spans="1:8" ht="15" customHeight="1" x14ac:dyDescent="0.35">
      <c r="A11" s="5"/>
      <c r="B11" s="5" t="str">
        <f>IFERROR(INDEX('Employee Master'!$B$5:$B$104,MATCH(A11,'Employee Master'!$A$5:$A$104,0)),"")</f>
        <v/>
      </c>
      <c r="C11" s="22" t="str">
        <f>IFERROR(INDEX('Employee Master'!$L$5:$L$104,MATCH(A11,'Employee Master'!$A$5:$A$104,0)),"")</f>
        <v/>
      </c>
      <c r="D11" s="10" t="str">
        <f>IFERROR(INDEX('Employee Master'!$M$5:$M$104,MATCH(A11,'Employee Master'!$A$5:$A$104,0)),"")</f>
        <v/>
      </c>
      <c r="E11" s="10" t="str">
        <f>IFERROR(INDEX('Employee Master'!$N$5:$N$104,MATCH(A11,'Employee Master'!$A$5:$A$104,0)),"")</f>
        <v/>
      </c>
      <c r="F11" s="10" t="str">
        <f>IFERROR(INDEX('Employee Master'!$O$5:$O$104,MATCH(A11,'Employee Master'!$A$5:$A$104,0)),"")</f>
        <v/>
      </c>
      <c r="G11" s="8"/>
      <c r="H11" s="8"/>
    </row>
    <row r="12" spans="1:8" ht="15" customHeight="1" x14ac:dyDescent="0.35">
      <c r="A12" s="5"/>
      <c r="B12" s="5" t="str">
        <f>IFERROR(INDEX('Employee Master'!$B$5:$B$104,MATCH(A12,'Employee Master'!$A$5:$A$104,0)),"")</f>
        <v/>
      </c>
      <c r="C12" s="22" t="str">
        <f>IFERROR(INDEX('Employee Master'!$L$5:$L$104,MATCH(A12,'Employee Master'!$A$5:$A$104,0)),"")</f>
        <v/>
      </c>
      <c r="D12" s="10" t="str">
        <f>IFERROR(INDEX('Employee Master'!$M$5:$M$104,MATCH(A12,'Employee Master'!$A$5:$A$104,0)),"")</f>
        <v/>
      </c>
      <c r="E12" s="10" t="str">
        <f>IFERROR(INDEX('Employee Master'!$N$5:$N$104,MATCH(A12,'Employee Master'!$A$5:$A$104,0)),"")</f>
        <v/>
      </c>
      <c r="F12" s="10" t="str">
        <f>IFERROR(INDEX('Employee Master'!$O$5:$O$104,MATCH(A12,'Employee Master'!$A$5:$A$104,0)),"")</f>
        <v/>
      </c>
      <c r="G12" s="8"/>
      <c r="H12" s="8"/>
    </row>
    <row r="13" spans="1:8" ht="15" customHeight="1" x14ac:dyDescent="0.35">
      <c r="A13" s="5"/>
      <c r="B13" s="5" t="str">
        <f>IFERROR(INDEX('Employee Master'!$B$5:$B$104,MATCH(A13,'Employee Master'!$A$5:$A$104,0)),"")</f>
        <v/>
      </c>
      <c r="C13" s="22" t="str">
        <f>IFERROR(INDEX('Employee Master'!$L$5:$L$104,MATCH(A13,'Employee Master'!$A$5:$A$104,0)),"")</f>
        <v/>
      </c>
      <c r="D13" s="10" t="str">
        <f>IFERROR(INDEX('Employee Master'!$M$5:$M$104,MATCH(A13,'Employee Master'!$A$5:$A$104,0)),"")</f>
        <v/>
      </c>
      <c r="E13" s="10" t="str">
        <f>IFERROR(INDEX('Employee Master'!$N$5:$N$104,MATCH(A13,'Employee Master'!$A$5:$A$104,0)),"")</f>
        <v/>
      </c>
      <c r="F13" s="10" t="str">
        <f>IFERROR(INDEX('Employee Master'!$O$5:$O$104,MATCH(A13,'Employee Master'!$A$5:$A$104,0)),"")</f>
        <v/>
      </c>
      <c r="G13" s="8"/>
      <c r="H13" s="8"/>
    </row>
    <row r="14" spans="1:8" ht="15" customHeight="1" x14ac:dyDescent="0.35">
      <c r="A14" s="5"/>
      <c r="B14" s="5" t="str">
        <f>IFERROR(INDEX('Employee Master'!$B$5:$B$104,MATCH(A14,'Employee Master'!$A$5:$A$104,0)),"")</f>
        <v/>
      </c>
      <c r="C14" s="22" t="str">
        <f>IFERROR(INDEX('Employee Master'!$L$5:$L$104,MATCH(A14,'Employee Master'!$A$5:$A$104,0)),"")</f>
        <v/>
      </c>
      <c r="D14" s="10" t="str">
        <f>IFERROR(INDEX('Employee Master'!$M$5:$M$104,MATCH(A14,'Employee Master'!$A$5:$A$104,0)),"")</f>
        <v/>
      </c>
      <c r="E14" s="10" t="str">
        <f>IFERROR(INDEX('Employee Master'!$N$5:$N$104,MATCH(A14,'Employee Master'!$A$5:$A$104,0)),"")</f>
        <v/>
      </c>
      <c r="F14" s="10" t="str">
        <f>IFERROR(INDEX('Employee Master'!$O$5:$O$104,MATCH(A14,'Employee Master'!$A$5:$A$104,0)),"")</f>
        <v/>
      </c>
      <c r="G14" s="8"/>
      <c r="H14" s="8"/>
    </row>
    <row r="15" spans="1:8" ht="15" customHeight="1" x14ac:dyDescent="0.35">
      <c r="A15" s="5"/>
      <c r="B15" s="5" t="str">
        <f>IFERROR(INDEX('Employee Master'!$B$5:$B$104,MATCH(A15,'Employee Master'!$A$5:$A$104,0)),"")</f>
        <v/>
      </c>
      <c r="C15" s="22" t="str">
        <f>IFERROR(INDEX('Employee Master'!$L$5:$L$104,MATCH(A15,'Employee Master'!$A$5:$A$104,0)),"")</f>
        <v/>
      </c>
      <c r="D15" s="10" t="str">
        <f>IFERROR(INDEX('Employee Master'!$M$5:$M$104,MATCH(A15,'Employee Master'!$A$5:$A$104,0)),"")</f>
        <v/>
      </c>
      <c r="E15" s="10" t="str">
        <f>IFERROR(INDEX('Employee Master'!$N$5:$N$104,MATCH(A15,'Employee Master'!$A$5:$A$104,0)),"")</f>
        <v/>
      </c>
      <c r="F15" s="10" t="str">
        <f>IFERROR(INDEX('Employee Master'!$O$5:$O$104,MATCH(A15,'Employee Master'!$A$5:$A$104,0)),"")</f>
        <v/>
      </c>
      <c r="G15" s="8"/>
      <c r="H15" s="8"/>
    </row>
    <row r="16" spans="1:8" ht="15" customHeight="1" x14ac:dyDescent="0.35">
      <c r="A16" s="5"/>
      <c r="B16" s="5" t="str">
        <f>IFERROR(INDEX('Employee Master'!$B$5:$B$104,MATCH(A16,'Employee Master'!$A$5:$A$104,0)),"")</f>
        <v/>
      </c>
      <c r="C16" s="22" t="str">
        <f>IFERROR(INDEX('Employee Master'!$L$5:$L$104,MATCH(A16,'Employee Master'!$A$5:$A$104,0)),"")</f>
        <v/>
      </c>
      <c r="D16" s="10" t="str">
        <f>IFERROR(INDEX('Employee Master'!$M$5:$M$104,MATCH(A16,'Employee Master'!$A$5:$A$104,0)),"")</f>
        <v/>
      </c>
      <c r="E16" s="10" t="str">
        <f>IFERROR(INDEX('Employee Master'!$N$5:$N$104,MATCH(A16,'Employee Master'!$A$5:$A$104,0)),"")</f>
        <v/>
      </c>
      <c r="F16" s="10" t="str">
        <f>IFERROR(INDEX('Employee Master'!$O$5:$O$104,MATCH(A16,'Employee Master'!$A$5:$A$104,0)),"")</f>
        <v/>
      </c>
      <c r="G16" s="8"/>
      <c r="H16" s="8"/>
    </row>
    <row r="17" spans="1:8" ht="15" customHeight="1" x14ac:dyDescent="0.35">
      <c r="A17" s="5"/>
      <c r="B17" s="5" t="str">
        <f>IFERROR(INDEX('Employee Master'!$B$5:$B$104,MATCH(A17,'Employee Master'!$A$5:$A$104,0)),"")</f>
        <v/>
      </c>
      <c r="C17" s="22" t="str">
        <f>IFERROR(INDEX('Employee Master'!$L$5:$L$104,MATCH(A17,'Employee Master'!$A$5:$A$104,0)),"")</f>
        <v/>
      </c>
      <c r="D17" s="10" t="str">
        <f>IFERROR(INDEX('Employee Master'!$M$5:$M$104,MATCH(A17,'Employee Master'!$A$5:$A$104,0)),"")</f>
        <v/>
      </c>
      <c r="E17" s="10" t="str">
        <f>IFERROR(INDEX('Employee Master'!$N$5:$N$104,MATCH(A17,'Employee Master'!$A$5:$A$104,0)),"")</f>
        <v/>
      </c>
      <c r="F17" s="10" t="str">
        <f>IFERROR(INDEX('Employee Master'!$O$5:$O$104,MATCH(A17,'Employee Master'!$A$5:$A$104,0)),"")</f>
        <v/>
      </c>
      <c r="G17" s="8"/>
      <c r="H17" s="8"/>
    </row>
    <row r="18" spans="1:8" ht="15" customHeight="1" x14ac:dyDescent="0.35">
      <c r="A18" s="5"/>
      <c r="B18" s="5" t="str">
        <f>IFERROR(INDEX('Employee Master'!$B$5:$B$104,MATCH(A18,'Employee Master'!$A$5:$A$104,0)),"")</f>
        <v/>
      </c>
      <c r="C18" s="22" t="str">
        <f>IFERROR(INDEX('Employee Master'!$L$5:$L$104,MATCH(A18,'Employee Master'!$A$5:$A$104,0)),"")</f>
        <v/>
      </c>
      <c r="D18" s="10" t="str">
        <f>IFERROR(INDEX('Employee Master'!$M$5:$M$104,MATCH(A18,'Employee Master'!$A$5:$A$104,0)),"")</f>
        <v/>
      </c>
      <c r="E18" s="10" t="str">
        <f>IFERROR(INDEX('Employee Master'!$N$5:$N$104,MATCH(A18,'Employee Master'!$A$5:$A$104,0)),"")</f>
        <v/>
      </c>
      <c r="F18" s="10" t="str">
        <f>IFERROR(INDEX('Employee Master'!$O$5:$O$104,MATCH(A18,'Employee Master'!$A$5:$A$104,0)),"")</f>
        <v/>
      </c>
      <c r="G18" s="8"/>
      <c r="H18" s="8"/>
    </row>
    <row r="19" spans="1:8" ht="15" customHeight="1" x14ac:dyDescent="0.35">
      <c r="A19" s="5"/>
      <c r="B19" s="5" t="str">
        <f>IFERROR(INDEX('Employee Master'!$B$5:$B$104,MATCH(A19,'Employee Master'!$A$5:$A$104,0)),"")</f>
        <v/>
      </c>
      <c r="C19" s="22" t="str">
        <f>IFERROR(INDEX('Employee Master'!$L$5:$L$104,MATCH(A19,'Employee Master'!$A$5:$A$104,0)),"")</f>
        <v/>
      </c>
      <c r="D19" s="10" t="str">
        <f>IFERROR(INDEX('Employee Master'!$M$5:$M$104,MATCH(A19,'Employee Master'!$A$5:$A$104,0)),"")</f>
        <v/>
      </c>
      <c r="E19" s="10" t="str">
        <f>IFERROR(INDEX('Employee Master'!$N$5:$N$104,MATCH(A19,'Employee Master'!$A$5:$A$104,0)),"")</f>
        <v/>
      </c>
      <c r="F19" s="10" t="str">
        <f>IFERROR(INDEX('Employee Master'!$O$5:$O$104,MATCH(A19,'Employee Master'!$A$5:$A$104,0)),"")</f>
        <v/>
      </c>
      <c r="G19" s="8"/>
      <c r="H19" s="8"/>
    </row>
    <row r="20" spans="1:8" ht="15" customHeight="1" x14ac:dyDescent="0.35">
      <c r="A20" s="5"/>
      <c r="B20" s="5" t="str">
        <f>IFERROR(INDEX('Employee Master'!$B$5:$B$104,MATCH(A20,'Employee Master'!$A$5:$A$104,0)),"")</f>
        <v/>
      </c>
      <c r="C20" s="22" t="str">
        <f>IFERROR(INDEX('Employee Master'!$L$5:$L$104,MATCH(A20,'Employee Master'!$A$5:$A$104,0)),"")</f>
        <v/>
      </c>
      <c r="D20" s="10" t="str">
        <f>IFERROR(INDEX('Employee Master'!$M$5:$M$104,MATCH(A20,'Employee Master'!$A$5:$A$104,0)),"")</f>
        <v/>
      </c>
      <c r="E20" s="10" t="str">
        <f>IFERROR(INDEX('Employee Master'!$N$5:$N$104,MATCH(A20,'Employee Master'!$A$5:$A$104,0)),"")</f>
        <v/>
      </c>
      <c r="F20" s="10" t="str">
        <f>IFERROR(INDEX('Employee Master'!$O$5:$O$104,MATCH(A20,'Employee Master'!$A$5:$A$104,0)),"")</f>
        <v/>
      </c>
      <c r="G20" s="8"/>
      <c r="H20" s="8"/>
    </row>
    <row r="21" spans="1:8" ht="15" customHeight="1" x14ac:dyDescent="0.35">
      <c r="A21" s="5"/>
      <c r="B21" s="5" t="str">
        <f>IFERROR(INDEX('Employee Master'!$B$5:$B$104,MATCH(A21,'Employee Master'!$A$5:$A$104,0)),"")</f>
        <v/>
      </c>
      <c r="C21" s="22" t="str">
        <f>IFERROR(INDEX('Employee Master'!$L$5:$L$104,MATCH(A21,'Employee Master'!$A$5:$A$104,0)),"")</f>
        <v/>
      </c>
      <c r="D21" s="10" t="str">
        <f>IFERROR(INDEX('Employee Master'!$M$5:$M$104,MATCH(A21,'Employee Master'!$A$5:$A$104,0)),"")</f>
        <v/>
      </c>
      <c r="E21" s="10" t="str">
        <f>IFERROR(INDEX('Employee Master'!$N$5:$N$104,MATCH(A21,'Employee Master'!$A$5:$A$104,0)),"")</f>
        <v/>
      </c>
      <c r="F21" s="10" t="str">
        <f>IFERROR(INDEX('Employee Master'!$O$5:$O$104,MATCH(A21,'Employee Master'!$A$5:$A$104,0)),"")</f>
        <v/>
      </c>
      <c r="G21" s="8"/>
      <c r="H21" s="8"/>
    </row>
    <row r="22" spans="1:8" ht="15" customHeight="1" x14ac:dyDescent="0.35">
      <c r="A22" s="5"/>
      <c r="B22" s="5" t="str">
        <f>IFERROR(INDEX('Employee Master'!$B$5:$B$104,MATCH(A22,'Employee Master'!$A$5:$A$104,0)),"")</f>
        <v/>
      </c>
      <c r="C22" s="22" t="str">
        <f>IFERROR(INDEX('Employee Master'!$L$5:$L$104,MATCH(A22,'Employee Master'!$A$5:$A$104,0)),"")</f>
        <v/>
      </c>
      <c r="D22" s="10" t="str">
        <f>IFERROR(INDEX('Employee Master'!$M$5:$M$104,MATCH(A22,'Employee Master'!$A$5:$A$104,0)),"")</f>
        <v/>
      </c>
      <c r="E22" s="10" t="str">
        <f>IFERROR(INDEX('Employee Master'!$N$5:$N$104,MATCH(A22,'Employee Master'!$A$5:$A$104,0)),"")</f>
        <v/>
      </c>
      <c r="F22" s="10" t="str">
        <f>IFERROR(INDEX('Employee Master'!$O$5:$O$104,MATCH(A22,'Employee Master'!$A$5:$A$104,0)),"")</f>
        <v/>
      </c>
      <c r="G22" s="8"/>
      <c r="H22" s="8"/>
    </row>
    <row r="23" spans="1:8" ht="15" customHeight="1" x14ac:dyDescent="0.35">
      <c r="A23" s="5"/>
      <c r="B23" s="5" t="str">
        <f>IFERROR(INDEX('Employee Master'!$B$5:$B$104,MATCH(A23,'Employee Master'!$A$5:$A$104,0)),"")</f>
        <v/>
      </c>
      <c r="C23" s="22" t="str">
        <f>IFERROR(INDEX('Employee Master'!$L$5:$L$104,MATCH(A23,'Employee Master'!$A$5:$A$104,0)),"")</f>
        <v/>
      </c>
      <c r="D23" s="10" t="str">
        <f>IFERROR(INDEX('Employee Master'!$M$5:$M$104,MATCH(A23,'Employee Master'!$A$5:$A$104,0)),"")</f>
        <v/>
      </c>
      <c r="E23" s="10" t="str">
        <f>IFERROR(INDEX('Employee Master'!$N$5:$N$104,MATCH(A23,'Employee Master'!$A$5:$A$104,0)),"")</f>
        <v/>
      </c>
      <c r="F23" s="10" t="str">
        <f>IFERROR(INDEX('Employee Master'!$O$5:$O$104,MATCH(A23,'Employee Master'!$A$5:$A$104,0)),"")</f>
        <v/>
      </c>
      <c r="G23" s="8"/>
      <c r="H23" s="8"/>
    </row>
    <row r="24" spans="1:8" ht="15" customHeight="1" x14ac:dyDescent="0.35">
      <c r="A24" s="5"/>
      <c r="B24" s="5" t="str">
        <f>IFERROR(INDEX('Employee Master'!$B$5:$B$104,MATCH(A24,'Employee Master'!$A$5:$A$104,0)),"")</f>
        <v/>
      </c>
      <c r="C24" s="22" t="str">
        <f>IFERROR(INDEX('Employee Master'!$L$5:$L$104,MATCH(A24,'Employee Master'!$A$5:$A$104,0)),"")</f>
        <v/>
      </c>
      <c r="D24" s="10" t="str">
        <f>IFERROR(INDEX('Employee Master'!$M$5:$M$104,MATCH(A24,'Employee Master'!$A$5:$A$104,0)),"")</f>
        <v/>
      </c>
      <c r="E24" s="10" t="str">
        <f>IFERROR(INDEX('Employee Master'!$N$5:$N$104,MATCH(A24,'Employee Master'!$A$5:$A$104,0)),"")</f>
        <v/>
      </c>
      <c r="F24" s="10" t="str">
        <f>IFERROR(INDEX('Employee Master'!$O$5:$O$104,MATCH(A24,'Employee Master'!$A$5:$A$104,0)),"")</f>
        <v/>
      </c>
      <c r="G24" s="8"/>
      <c r="H24" s="8"/>
    </row>
    <row r="25" spans="1:8" ht="15" customHeight="1" x14ac:dyDescent="0.35">
      <c r="A25" s="5"/>
      <c r="B25" s="5" t="str">
        <f>IFERROR(INDEX('Employee Master'!$B$5:$B$104,MATCH(A25,'Employee Master'!$A$5:$A$104,0)),"")</f>
        <v/>
      </c>
      <c r="C25" s="22" t="str">
        <f>IFERROR(INDEX('Employee Master'!$L$5:$L$104,MATCH(A25,'Employee Master'!$A$5:$A$104,0)),"")</f>
        <v/>
      </c>
      <c r="D25" s="10" t="str">
        <f>IFERROR(INDEX('Employee Master'!$M$5:$M$104,MATCH(A25,'Employee Master'!$A$5:$A$104,0)),"")</f>
        <v/>
      </c>
      <c r="E25" s="10" t="str">
        <f>IFERROR(INDEX('Employee Master'!$N$5:$N$104,MATCH(A25,'Employee Master'!$A$5:$A$104,0)),"")</f>
        <v/>
      </c>
      <c r="F25" s="10" t="str">
        <f>IFERROR(INDEX('Employee Master'!$O$5:$O$104,MATCH(A25,'Employee Master'!$A$5:$A$104,0)),"")</f>
        <v/>
      </c>
      <c r="G25" s="8"/>
      <c r="H25" s="8"/>
    </row>
    <row r="26" spans="1:8" ht="15" customHeight="1" x14ac:dyDescent="0.35">
      <c r="A26" s="5"/>
      <c r="B26" s="5" t="str">
        <f>IFERROR(INDEX('Employee Master'!$B$5:$B$104,MATCH(A26,'Employee Master'!$A$5:$A$104,0)),"")</f>
        <v/>
      </c>
      <c r="C26" s="22" t="str">
        <f>IFERROR(INDEX('Employee Master'!$L$5:$L$104,MATCH(A26,'Employee Master'!$A$5:$A$104,0)),"")</f>
        <v/>
      </c>
      <c r="D26" s="10" t="str">
        <f>IFERROR(INDEX('Employee Master'!$M$5:$M$104,MATCH(A26,'Employee Master'!$A$5:$A$104,0)),"")</f>
        <v/>
      </c>
      <c r="E26" s="10" t="str">
        <f>IFERROR(INDEX('Employee Master'!$N$5:$N$104,MATCH(A26,'Employee Master'!$A$5:$A$104,0)),"")</f>
        <v/>
      </c>
      <c r="F26" s="10" t="str">
        <f>IFERROR(INDEX('Employee Master'!$O$5:$O$104,MATCH(A26,'Employee Master'!$A$5:$A$104,0)),"")</f>
        <v/>
      </c>
      <c r="G26" s="8"/>
      <c r="H26" s="8"/>
    </row>
    <row r="27" spans="1:8" ht="15" customHeight="1" x14ac:dyDescent="0.35">
      <c r="A27" s="5"/>
      <c r="B27" s="5" t="str">
        <f>IFERROR(INDEX('Employee Master'!$B$5:$B$104,MATCH(A27,'Employee Master'!$A$5:$A$104,0)),"")</f>
        <v/>
      </c>
      <c r="C27" s="22" t="str">
        <f>IFERROR(INDEX('Employee Master'!$L$5:$L$104,MATCH(A27,'Employee Master'!$A$5:$A$104,0)),"")</f>
        <v/>
      </c>
      <c r="D27" s="10" t="str">
        <f>IFERROR(INDEX('Employee Master'!$M$5:$M$104,MATCH(A27,'Employee Master'!$A$5:$A$104,0)),"")</f>
        <v/>
      </c>
      <c r="E27" s="10" t="str">
        <f>IFERROR(INDEX('Employee Master'!$N$5:$N$104,MATCH(A27,'Employee Master'!$A$5:$A$104,0)),"")</f>
        <v/>
      </c>
      <c r="F27" s="10" t="str">
        <f>IFERROR(INDEX('Employee Master'!$O$5:$O$104,MATCH(A27,'Employee Master'!$A$5:$A$104,0)),"")</f>
        <v/>
      </c>
      <c r="G27" s="8"/>
      <c r="H27" s="8"/>
    </row>
    <row r="28" spans="1:8" ht="15" customHeight="1" x14ac:dyDescent="0.35">
      <c r="A28" s="5"/>
      <c r="B28" s="5" t="str">
        <f>IFERROR(INDEX('Employee Master'!$B$5:$B$104,MATCH(A28,'Employee Master'!$A$5:$A$104,0)),"")</f>
        <v/>
      </c>
      <c r="C28" s="22" t="str">
        <f>IFERROR(INDEX('Employee Master'!$L$5:$L$104,MATCH(A28,'Employee Master'!$A$5:$A$104,0)),"")</f>
        <v/>
      </c>
      <c r="D28" s="10" t="str">
        <f>IFERROR(INDEX('Employee Master'!$M$5:$M$104,MATCH(A28,'Employee Master'!$A$5:$A$104,0)),"")</f>
        <v/>
      </c>
      <c r="E28" s="10" t="str">
        <f>IFERROR(INDEX('Employee Master'!$N$5:$N$104,MATCH(A28,'Employee Master'!$A$5:$A$104,0)),"")</f>
        <v/>
      </c>
      <c r="F28" s="10" t="str">
        <f>IFERROR(INDEX('Employee Master'!$O$5:$O$104,MATCH(A28,'Employee Master'!$A$5:$A$104,0)),"")</f>
        <v/>
      </c>
      <c r="G28" s="8"/>
      <c r="H28" s="8"/>
    </row>
    <row r="29" spans="1:8" ht="15" customHeight="1" x14ac:dyDescent="0.35">
      <c r="A29" s="5"/>
      <c r="B29" s="5" t="str">
        <f>IFERROR(INDEX('Employee Master'!$B$5:$B$104,MATCH(A29,'Employee Master'!$A$5:$A$104,0)),"")</f>
        <v/>
      </c>
      <c r="C29" s="22" t="str">
        <f>IFERROR(INDEX('Employee Master'!$L$5:$L$104,MATCH(A29,'Employee Master'!$A$5:$A$104,0)),"")</f>
        <v/>
      </c>
      <c r="D29" s="10" t="str">
        <f>IFERROR(INDEX('Employee Master'!$M$5:$M$104,MATCH(A29,'Employee Master'!$A$5:$A$104,0)),"")</f>
        <v/>
      </c>
      <c r="E29" s="10" t="str">
        <f>IFERROR(INDEX('Employee Master'!$N$5:$N$104,MATCH(A29,'Employee Master'!$A$5:$A$104,0)),"")</f>
        <v/>
      </c>
      <c r="F29" s="10" t="str">
        <f>IFERROR(INDEX('Employee Master'!$O$5:$O$104,MATCH(A29,'Employee Master'!$A$5:$A$104,0)),"")</f>
        <v/>
      </c>
      <c r="G29" s="8"/>
      <c r="H29" s="8"/>
    </row>
    <row r="30" spans="1:8" ht="15" customHeight="1" x14ac:dyDescent="0.35">
      <c r="A30" s="5"/>
      <c r="B30" s="5" t="str">
        <f>IFERROR(INDEX('Employee Master'!$B$5:$B$104,MATCH(A30,'Employee Master'!$A$5:$A$104,0)),"")</f>
        <v/>
      </c>
      <c r="C30" s="22" t="str">
        <f>IFERROR(INDEX('Employee Master'!$L$5:$L$104,MATCH(A30,'Employee Master'!$A$5:$A$104,0)),"")</f>
        <v/>
      </c>
      <c r="D30" s="10" t="str">
        <f>IFERROR(INDEX('Employee Master'!$M$5:$M$104,MATCH(A30,'Employee Master'!$A$5:$A$104,0)),"")</f>
        <v/>
      </c>
      <c r="E30" s="10" t="str">
        <f>IFERROR(INDEX('Employee Master'!$N$5:$N$104,MATCH(A30,'Employee Master'!$A$5:$A$104,0)),"")</f>
        <v/>
      </c>
      <c r="F30" s="10" t="str">
        <f>IFERROR(INDEX('Employee Master'!$O$5:$O$104,MATCH(A30,'Employee Master'!$A$5:$A$104,0)),"")</f>
        <v/>
      </c>
      <c r="G30" s="8"/>
      <c r="H30" s="8"/>
    </row>
    <row r="31" spans="1:8" ht="15" customHeight="1" x14ac:dyDescent="0.35">
      <c r="A31" s="5"/>
      <c r="B31" s="5" t="str">
        <f>IFERROR(INDEX('Employee Master'!$B$5:$B$104,MATCH(A31,'Employee Master'!$A$5:$A$104,0)),"")</f>
        <v/>
      </c>
      <c r="C31" s="22" t="str">
        <f>IFERROR(INDEX('Employee Master'!$L$5:$L$104,MATCH(A31,'Employee Master'!$A$5:$A$104,0)),"")</f>
        <v/>
      </c>
      <c r="D31" s="10" t="str">
        <f>IFERROR(INDEX('Employee Master'!$M$5:$M$104,MATCH(A31,'Employee Master'!$A$5:$A$104,0)),"")</f>
        <v/>
      </c>
      <c r="E31" s="10" t="str">
        <f>IFERROR(INDEX('Employee Master'!$N$5:$N$104,MATCH(A31,'Employee Master'!$A$5:$A$104,0)),"")</f>
        <v/>
      </c>
      <c r="F31" s="10" t="str">
        <f>IFERROR(INDEX('Employee Master'!$O$5:$O$104,MATCH(A31,'Employee Master'!$A$5:$A$104,0)),"")</f>
        <v/>
      </c>
      <c r="G31" s="8"/>
      <c r="H31" s="8"/>
    </row>
    <row r="32" spans="1:8" ht="15" customHeight="1" x14ac:dyDescent="0.35">
      <c r="A32" s="5"/>
      <c r="B32" s="5" t="str">
        <f>IFERROR(INDEX('Employee Master'!$B$5:$B$104,MATCH(A32,'Employee Master'!$A$5:$A$104,0)),"")</f>
        <v/>
      </c>
      <c r="C32" s="22" t="str">
        <f>IFERROR(INDEX('Employee Master'!$L$5:$L$104,MATCH(A32,'Employee Master'!$A$5:$A$104,0)),"")</f>
        <v/>
      </c>
      <c r="D32" s="10" t="str">
        <f>IFERROR(INDEX('Employee Master'!$M$5:$M$104,MATCH(A32,'Employee Master'!$A$5:$A$104,0)),"")</f>
        <v/>
      </c>
      <c r="E32" s="10" t="str">
        <f>IFERROR(INDEX('Employee Master'!$N$5:$N$104,MATCH(A32,'Employee Master'!$A$5:$A$104,0)),"")</f>
        <v/>
      </c>
      <c r="F32" s="10" t="str">
        <f>IFERROR(INDEX('Employee Master'!$O$5:$O$104,MATCH(A32,'Employee Master'!$A$5:$A$104,0)),"")</f>
        <v/>
      </c>
      <c r="G32" s="8"/>
      <c r="H32" s="8"/>
    </row>
    <row r="33" spans="1:8" ht="15" customHeight="1" x14ac:dyDescent="0.35">
      <c r="A33" s="5"/>
      <c r="B33" s="5" t="str">
        <f>IFERROR(INDEX('Employee Master'!$B$5:$B$104,MATCH(A33,'Employee Master'!$A$5:$A$104,0)),"")</f>
        <v/>
      </c>
      <c r="C33" s="22" t="str">
        <f>IFERROR(INDEX('Employee Master'!$L$5:$L$104,MATCH(A33,'Employee Master'!$A$5:$A$104,0)),"")</f>
        <v/>
      </c>
      <c r="D33" s="10" t="str">
        <f>IFERROR(INDEX('Employee Master'!$M$5:$M$104,MATCH(A33,'Employee Master'!$A$5:$A$104,0)),"")</f>
        <v/>
      </c>
      <c r="E33" s="10" t="str">
        <f>IFERROR(INDEX('Employee Master'!$N$5:$N$104,MATCH(A33,'Employee Master'!$A$5:$A$104,0)),"")</f>
        <v/>
      </c>
      <c r="F33" s="10" t="str">
        <f>IFERROR(INDEX('Employee Master'!$O$5:$O$104,MATCH(A33,'Employee Master'!$A$5:$A$104,0)),"")</f>
        <v/>
      </c>
      <c r="G33" s="8"/>
      <c r="H33" s="8"/>
    </row>
    <row r="34" spans="1:8" ht="15" customHeight="1" x14ac:dyDescent="0.35">
      <c r="A34" s="5"/>
      <c r="B34" s="5" t="str">
        <f>IFERROR(INDEX('Employee Master'!$B$5:$B$104,MATCH(A34,'Employee Master'!$A$5:$A$104,0)),"")</f>
        <v/>
      </c>
      <c r="C34" s="22" t="str">
        <f>IFERROR(INDEX('Employee Master'!$L$5:$L$104,MATCH(A34,'Employee Master'!$A$5:$A$104,0)),"")</f>
        <v/>
      </c>
      <c r="D34" s="10" t="str">
        <f>IFERROR(INDEX('Employee Master'!$M$5:$M$104,MATCH(A34,'Employee Master'!$A$5:$A$104,0)),"")</f>
        <v/>
      </c>
      <c r="E34" s="10" t="str">
        <f>IFERROR(INDEX('Employee Master'!$N$5:$N$104,MATCH(A34,'Employee Master'!$A$5:$A$104,0)),"")</f>
        <v/>
      </c>
      <c r="F34" s="10" t="str">
        <f>IFERROR(INDEX('Employee Master'!$O$5:$O$104,MATCH(A34,'Employee Master'!$A$5:$A$104,0)),"")</f>
        <v/>
      </c>
      <c r="G34" s="8"/>
      <c r="H34" s="8"/>
    </row>
    <row r="35" spans="1:8" ht="15" customHeight="1" x14ac:dyDescent="0.35">
      <c r="A35" s="5"/>
      <c r="B35" s="5" t="str">
        <f>IFERROR(INDEX('Employee Master'!$B$5:$B$104,MATCH(A35,'Employee Master'!$A$5:$A$104,0)),"")</f>
        <v/>
      </c>
      <c r="C35" s="22" t="str">
        <f>IFERROR(INDEX('Employee Master'!$L$5:$L$104,MATCH(A35,'Employee Master'!$A$5:$A$104,0)),"")</f>
        <v/>
      </c>
      <c r="D35" s="10" t="str">
        <f>IFERROR(INDEX('Employee Master'!$M$5:$M$104,MATCH(A35,'Employee Master'!$A$5:$A$104,0)),"")</f>
        <v/>
      </c>
      <c r="E35" s="10" t="str">
        <f>IFERROR(INDEX('Employee Master'!$N$5:$N$104,MATCH(A35,'Employee Master'!$A$5:$A$104,0)),"")</f>
        <v/>
      </c>
      <c r="F35" s="10" t="str">
        <f>IFERROR(INDEX('Employee Master'!$O$5:$O$104,MATCH(A35,'Employee Master'!$A$5:$A$104,0)),"")</f>
        <v/>
      </c>
      <c r="G35" s="8"/>
      <c r="H35" s="8"/>
    </row>
    <row r="36" spans="1:8" ht="15" customHeight="1" x14ac:dyDescent="0.35">
      <c r="A36" s="5"/>
      <c r="B36" s="5" t="str">
        <f>IFERROR(INDEX('Employee Master'!$B$5:$B$104,MATCH(A36,'Employee Master'!$A$5:$A$104,0)),"")</f>
        <v/>
      </c>
      <c r="C36" s="22" t="str">
        <f>IFERROR(INDEX('Employee Master'!$L$5:$L$104,MATCH(A36,'Employee Master'!$A$5:$A$104,0)),"")</f>
        <v/>
      </c>
      <c r="D36" s="10" t="str">
        <f>IFERROR(INDEX('Employee Master'!$M$5:$M$104,MATCH(A36,'Employee Master'!$A$5:$A$104,0)),"")</f>
        <v/>
      </c>
      <c r="E36" s="10" t="str">
        <f>IFERROR(INDEX('Employee Master'!$N$5:$N$104,MATCH(A36,'Employee Master'!$A$5:$A$104,0)),"")</f>
        <v/>
      </c>
      <c r="F36" s="10" t="str">
        <f>IFERROR(INDEX('Employee Master'!$O$5:$O$104,MATCH(A36,'Employee Master'!$A$5:$A$104,0)),"")</f>
        <v/>
      </c>
      <c r="G36" s="8"/>
      <c r="H36" s="8"/>
    </row>
    <row r="37" spans="1:8" ht="15" customHeight="1" x14ac:dyDescent="0.35">
      <c r="A37" s="5"/>
      <c r="B37" s="5" t="str">
        <f>IFERROR(INDEX('Employee Master'!$B$5:$B$104,MATCH(A37,'Employee Master'!$A$5:$A$104,0)),"")</f>
        <v/>
      </c>
      <c r="C37" s="22" t="str">
        <f>IFERROR(INDEX('Employee Master'!$L$5:$L$104,MATCH(A37,'Employee Master'!$A$5:$A$104,0)),"")</f>
        <v/>
      </c>
      <c r="D37" s="10" t="str">
        <f>IFERROR(INDEX('Employee Master'!$M$5:$M$104,MATCH(A37,'Employee Master'!$A$5:$A$104,0)),"")</f>
        <v/>
      </c>
      <c r="E37" s="10" t="str">
        <f>IFERROR(INDEX('Employee Master'!$N$5:$N$104,MATCH(A37,'Employee Master'!$A$5:$A$104,0)),"")</f>
        <v/>
      </c>
      <c r="F37" s="10" t="str">
        <f>IFERROR(INDEX('Employee Master'!$O$5:$O$104,MATCH(A37,'Employee Master'!$A$5:$A$104,0)),"")</f>
        <v/>
      </c>
      <c r="G37" s="8"/>
      <c r="H37" s="8"/>
    </row>
    <row r="38" spans="1:8" ht="15" customHeight="1" x14ac:dyDescent="0.35">
      <c r="A38" s="5"/>
      <c r="B38" s="5" t="str">
        <f>IFERROR(INDEX('Employee Master'!$B$5:$B$104,MATCH(A38,'Employee Master'!$A$5:$A$104,0)),"")</f>
        <v/>
      </c>
      <c r="C38" s="22" t="str">
        <f>IFERROR(INDEX('Employee Master'!$L$5:$L$104,MATCH(A38,'Employee Master'!$A$5:$A$104,0)),"")</f>
        <v/>
      </c>
      <c r="D38" s="10" t="str">
        <f>IFERROR(INDEX('Employee Master'!$M$5:$M$104,MATCH(A38,'Employee Master'!$A$5:$A$104,0)),"")</f>
        <v/>
      </c>
      <c r="E38" s="10" t="str">
        <f>IFERROR(INDEX('Employee Master'!$N$5:$N$104,MATCH(A38,'Employee Master'!$A$5:$A$104,0)),"")</f>
        <v/>
      </c>
      <c r="F38" s="10" t="str">
        <f>IFERROR(INDEX('Employee Master'!$O$5:$O$104,MATCH(A38,'Employee Master'!$A$5:$A$104,0)),"")</f>
        <v/>
      </c>
      <c r="G38" s="8"/>
      <c r="H38" s="8"/>
    </row>
    <row r="39" spans="1:8" ht="15" customHeight="1" x14ac:dyDescent="0.35">
      <c r="A39" s="5"/>
      <c r="B39" s="5" t="str">
        <f>IFERROR(INDEX('Employee Master'!$B$5:$B$104,MATCH(A39,'Employee Master'!$A$5:$A$104,0)),"")</f>
        <v/>
      </c>
      <c r="C39" s="22" t="str">
        <f>IFERROR(INDEX('Employee Master'!$L$5:$L$104,MATCH(A39,'Employee Master'!$A$5:$A$104,0)),"")</f>
        <v/>
      </c>
      <c r="D39" s="10" t="str">
        <f>IFERROR(INDEX('Employee Master'!$M$5:$M$104,MATCH(A39,'Employee Master'!$A$5:$A$104,0)),"")</f>
        <v/>
      </c>
      <c r="E39" s="10" t="str">
        <f>IFERROR(INDEX('Employee Master'!$N$5:$N$104,MATCH(A39,'Employee Master'!$A$5:$A$104,0)),"")</f>
        <v/>
      </c>
      <c r="F39" s="10" t="str">
        <f>IFERROR(INDEX('Employee Master'!$O$5:$O$104,MATCH(A39,'Employee Master'!$A$5:$A$104,0)),"")</f>
        <v/>
      </c>
      <c r="G39" s="8"/>
      <c r="H39" s="8"/>
    </row>
    <row r="40" spans="1:8" ht="15" customHeight="1" x14ac:dyDescent="0.35">
      <c r="A40" s="5"/>
      <c r="B40" s="5" t="str">
        <f>IFERROR(INDEX('Employee Master'!$B$5:$B$104,MATCH(A40,'Employee Master'!$A$5:$A$104,0)),"")</f>
        <v/>
      </c>
      <c r="C40" s="22" t="str">
        <f>IFERROR(INDEX('Employee Master'!$L$5:$L$104,MATCH(A40,'Employee Master'!$A$5:$A$104,0)),"")</f>
        <v/>
      </c>
      <c r="D40" s="10" t="str">
        <f>IFERROR(INDEX('Employee Master'!$M$5:$M$104,MATCH(A40,'Employee Master'!$A$5:$A$104,0)),"")</f>
        <v/>
      </c>
      <c r="E40" s="10" t="str">
        <f>IFERROR(INDEX('Employee Master'!$N$5:$N$104,MATCH(A40,'Employee Master'!$A$5:$A$104,0)),"")</f>
        <v/>
      </c>
      <c r="F40" s="10" t="str">
        <f>IFERROR(INDEX('Employee Master'!$O$5:$O$104,MATCH(A40,'Employee Master'!$A$5:$A$104,0)),"")</f>
        <v/>
      </c>
      <c r="G40" s="8"/>
      <c r="H40" s="8"/>
    </row>
    <row r="41" spans="1:8" ht="15" customHeight="1" x14ac:dyDescent="0.35">
      <c r="A41" s="5"/>
      <c r="B41" s="5" t="str">
        <f>IFERROR(INDEX('Employee Master'!$B$5:$B$104,MATCH(A41,'Employee Master'!$A$5:$A$104,0)),"")</f>
        <v/>
      </c>
      <c r="C41" s="22" t="str">
        <f>IFERROR(INDEX('Employee Master'!$L$5:$L$104,MATCH(A41,'Employee Master'!$A$5:$A$104,0)),"")</f>
        <v/>
      </c>
      <c r="D41" s="10" t="str">
        <f>IFERROR(INDEX('Employee Master'!$M$5:$M$104,MATCH(A41,'Employee Master'!$A$5:$A$104,0)),"")</f>
        <v/>
      </c>
      <c r="E41" s="10" t="str">
        <f>IFERROR(INDEX('Employee Master'!$N$5:$N$104,MATCH(A41,'Employee Master'!$A$5:$A$104,0)),"")</f>
        <v/>
      </c>
      <c r="F41" s="10" t="str">
        <f>IFERROR(INDEX('Employee Master'!$O$5:$O$104,MATCH(A41,'Employee Master'!$A$5:$A$104,0)),"")</f>
        <v/>
      </c>
      <c r="G41" s="8"/>
      <c r="H41" s="8"/>
    </row>
    <row r="42" spans="1:8" ht="15" customHeight="1" x14ac:dyDescent="0.35">
      <c r="A42" s="5"/>
      <c r="B42" s="5" t="str">
        <f>IFERROR(INDEX('Employee Master'!$B$5:$B$104,MATCH(A42,'Employee Master'!$A$5:$A$104,0)),"")</f>
        <v/>
      </c>
      <c r="C42" s="22" t="str">
        <f>IFERROR(INDEX('Employee Master'!$L$5:$L$104,MATCH(A42,'Employee Master'!$A$5:$A$104,0)),"")</f>
        <v/>
      </c>
      <c r="D42" s="10" t="str">
        <f>IFERROR(INDEX('Employee Master'!$M$5:$M$104,MATCH(A42,'Employee Master'!$A$5:$A$104,0)),"")</f>
        <v/>
      </c>
      <c r="E42" s="10" t="str">
        <f>IFERROR(INDEX('Employee Master'!$N$5:$N$104,MATCH(A42,'Employee Master'!$A$5:$A$104,0)),"")</f>
        <v/>
      </c>
      <c r="F42" s="10" t="str">
        <f>IFERROR(INDEX('Employee Master'!$O$5:$O$104,MATCH(A42,'Employee Master'!$A$5:$A$104,0)),"")</f>
        <v/>
      </c>
      <c r="G42" s="8"/>
      <c r="H42" s="8"/>
    </row>
    <row r="43" spans="1:8" ht="15" customHeight="1" x14ac:dyDescent="0.35">
      <c r="A43" s="5"/>
      <c r="B43" s="5" t="str">
        <f>IFERROR(INDEX('Employee Master'!$B$5:$B$104,MATCH(A43,'Employee Master'!$A$5:$A$104,0)),"")</f>
        <v/>
      </c>
      <c r="C43" s="22" t="str">
        <f>IFERROR(INDEX('Employee Master'!$L$5:$L$104,MATCH(A43,'Employee Master'!$A$5:$A$104,0)),"")</f>
        <v/>
      </c>
      <c r="D43" s="10" t="str">
        <f>IFERROR(INDEX('Employee Master'!$M$5:$M$104,MATCH(A43,'Employee Master'!$A$5:$A$104,0)),"")</f>
        <v/>
      </c>
      <c r="E43" s="10" t="str">
        <f>IFERROR(INDEX('Employee Master'!$N$5:$N$104,MATCH(A43,'Employee Master'!$A$5:$A$104,0)),"")</f>
        <v/>
      </c>
      <c r="F43" s="10" t="str">
        <f>IFERROR(INDEX('Employee Master'!$O$5:$O$104,MATCH(A43,'Employee Master'!$A$5:$A$104,0)),"")</f>
        <v/>
      </c>
      <c r="G43" s="8"/>
      <c r="H43" s="8"/>
    </row>
    <row r="44" spans="1:8" ht="15" customHeight="1" x14ac:dyDescent="0.35">
      <c r="A44" s="5"/>
      <c r="B44" s="5" t="str">
        <f>IFERROR(INDEX('Employee Master'!$B$5:$B$104,MATCH(A44,'Employee Master'!$A$5:$A$104,0)),"")</f>
        <v/>
      </c>
      <c r="C44" s="22" t="str">
        <f>IFERROR(INDEX('Employee Master'!$L$5:$L$104,MATCH(A44,'Employee Master'!$A$5:$A$104,0)),"")</f>
        <v/>
      </c>
      <c r="D44" s="10" t="str">
        <f>IFERROR(INDEX('Employee Master'!$M$5:$M$104,MATCH(A44,'Employee Master'!$A$5:$A$104,0)),"")</f>
        <v/>
      </c>
      <c r="E44" s="10" t="str">
        <f>IFERROR(INDEX('Employee Master'!$N$5:$N$104,MATCH(A44,'Employee Master'!$A$5:$A$104,0)),"")</f>
        <v/>
      </c>
      <c r="F44" s="10" t="str">
        <f>IFERROR(INDEX('Employee Master'!$O$5:$O$104,MATCH(A44,'Employee Master'!$A$5:$A$104,0)),"")</f>
        <v/>
      </c>
      <c r="G44" s="8"/>
      <c r="H44" s="8"/>
    </row>
    <row r="45" spans="1:8" ht="15" customHeight="1" x14ac:dyDescent="0.35">
      <c r="A45" s="5"/>
      <c r="B45" s="5" t="str">
        <f>IFERROR(INDEX('Employee Master'!$B$5:$B$104,MATCH(A45,'Employee Master'!$A$5:$A$104,0)),"")</f>
        <v/>
      </c>
      <c r="C45" s="22" t="str">
        <f>IFERROR(INDEX('Employee Master'!$L$5:$L$104,MATCH(A45,'Employee Master'!$A$5:$A$104,0)),"")</f>
        <v/>
      </c>
      <c r="D45" s="10" t="str">
        <f>IFERROR(INDEX('Employee Master'!$M$5:$M$104,MATCH(A45,'Employee Master'!$A$5:$A$104,0)),"")</f>
        <v/>
      </c>
      <c r="E45" s="10" t="str">
        <f>IFERROR(INDEX('Employee Master'!$N$5:$N$104,MATCH(A45,'Employee Master'!$A$5:$A$104,0)),"")</f>
        <v/>
      </c>
      <c r="F45" s="10" t="str">
        <f>IFERROR(INDEX('Employee Master'!$O$5:$O$104,MATCH(A45,'Employee Master'!$A$5:$A$104,0)),"")</f>
        <v/>
      </c>
      <c r="G45" s="8"/>
      <c r="H45" s="8"/>
    </row>
    <row r="46" spans="1:8" ht="15" customHeight="1" x14ac:dyDescent="0.35">
      <c r="A46" s="5"/>
      <c r="B46" s="5" t="str">
        <f>IFERROR(INDEX('Employee Master'!$B$5:$B$104,MATCH(A46,'Employee Master'!$A$5:$A$104,0)),"")</f>
        <v/>
      </c>
      <c r="C46" s="22" t="str">
        <f>IFERROR(INDEX('Employee Master'!$L$5:$L$104,MATCH(A46,'Employee Master'!$A$5:$A$104,0)),"")</f>
        <v/>
      </c>
      <c r="D46" s="10" t="str">
        <f>IFERROR(INDEX('Employee Master'!$M$5:$M$104,MATCH(A46,'Employee Master'!$A$5:$A$104,0)),"")</f>
        <v/>
      </c>
      <c r="E46" s="10" t="str">
        <f>IFERROR(INDEX('Employee Master'!$N$5:$N$104,MATCH(A46,'Employee Master'!$A$5:$A$104,0)),"")</f>
        <v/>
      </c>
      <c r="F46" s="10" t="str">
        <f>IFERROR(INDEX('Employee Master'!$O$5:$O$104,MATCH(A46,'Employee Master'!$A$5:$A$104,0)),"")</f>
        <v/>
      </c>
      <c r="G46" s="8"/>
      <c r="H46" s="8"/>
    </row>
    <row r="47" spans="1:8" ht="15" customHeight="1" x14ac:dyDescent="0.35">
      <c r="A47" s="5"/>
      <c r="B47" s="5" t="str">
        <f>IFERROR(INDEX('Employee Master'!$B$5:$B$104,MATCH(A47,'Employee Master'!$A$5:$A$104,0)),"")</f>
        <v/>
      </c>
      <c r="C47" s="22" t="str">
        <f>IFERROR(INDEX('Employee Master'!$L$5:$L$104,MATCH(A47,'Employee Master'!$A$5:$A$104,0)),"")</f>
        <v/>
      </c>
      <c r="D47" s="10" t="str">
        <f>IFERROR(INDEX('Employee Master'!$M$5:$M$104,MATCH(A47,'Employee Master'!$A$5:$A$104,0)),"")</f>
        <v/>
      </c>
      <c r="E47" s="10" t="str">
        <f>IFERROR(INDEX('Employee Master'!$N$5:$N$104,MATCH(A47,'Employee Master'!$A$5:$A$104,0)),"")</f>
        <v/>
      </c>
      <c r="F47" s="10" t="str">
        <f>IFERROR(INDEX('Employee Master'!$O$5:$O$104,MATCH(A47,'Employee Master'!$A$5:$A$104,0)),"")</f>
        <v/>
      </c>
      <c r="G47" s="8"/>
      <c r="H47" s="8"/>
    </row>
    <row r="48" spans="1:8" ht="15" customHeight="1" x14ac:dyDescent="0.35">
      <c r="A48" s="5"/>
      <c r="B48" s="5" t="str">
        <f>IFERROR(INDEX('Employee Master'!$B$5:$B$104,MATCH(A48,'Employee Master'!$A$5:$A$104,0)),"")</f>
        <v/>
      </c>
      <c r="C48" s="22" t="str">
        <f>IFERROR(INDEX('Employee Master'!$L$5:$L$104,MATCH(A48,'Employee Master'!$A$5:$A$104,0)),"")</f>
        <v/>
      </c>
      <c r="D48" s="10" t="str">
        <f>IFERROR(INDEX('Employee Master'!$M$5:$M$104,MATCH(A48,'Employee Master'!$A$5:$A$104,0)),"")</f>
        <v/>
      </c>
      <c r="E48" s="10" t="str">
        <f>IFERROR(INDEX('Employee Master'!$N$5:$N$104,MATCH(A48,'Employee Master'!$A$5:$A$104,0)),"")</f>
        <v/>
      </c>
      <c r="F48" s="10" t="str">
        <f>IFERROR(INDEX('Employee Master'!$O$5:$O$104,MATCH(A48,'Employee Master'!$A$5:$A$104,0)),"")</f>
        <v/>
      </c>
      <c r="G48" s="8"/>
      <c r="H48" s="8"/>
    </row>
    <row r="49" spans="1:8" ht="15" customHeight="1" x14ac:dyDescent="0.35">
      <c r="A49" s="5"/>
      <c r="B49" s="5" t="str">
        <f>IFERROR(INDEX('Employee Master'!$B$5:$B$104,MATCH(A49,'Employee Master'!$A$5:$A$104,0)),"")</f>
        <v/>
      </c>
      <c r="C49" s="22" t="str">
        <f>IFERROR(INDEX('Employee Master'!$L$5:$L$104,MATCH(A49,'Employee Master'!$A$5:$A$104,0)),"")</f>
        <v/>
      </c>
      <c r="D49" s="10" t="str">
        <f>IFERROR(INDEX('Employee Master'!$M$5:$M$104,MATCH(A49,'Employee Master'!$A$5:$A$104,0)),"")</f>
        <v/>
      </c>
      <c r="E49" s="10" t="str">
        <f>IFERROR(INDEX('Employee Master'!$N$5:$N$104,MATCH(A49,'Employee Master'!$A$5:$A$104,0)),"")</f>
        <v/>
      </c>
      <c r="F49" s="10" t="str">
        <f>IFERROR(INDEX('Employee Master'!$O$5:$O$104,MATCH(A49,'Employee Master'!$A$5:$A$104,0)),"")</f>
        <v/>
      </c>
      <c r="G49" s="8"/>
      <c r="H49" s="8"/>
    </row>
    <row r="50" spans="1:8" ht="15" customHeight="1" x14ac:dyDescent="0.35">
      <c r="A50" s="5"/>
      <c r="B50" s="5" t="str">
        <f>IFERROR(INDEX('Employee Master'!$B$5:$B$104,MATCH(A50,'Employee Master'!$A$5:$A$104,0)),"")</f>
        <v/>
      </c>
      <c r="C50" s="22" t="str">
        <f>IFERROR(INDEX('Employee Master'!$L$5:$L$104,MATCH(A50,'Employee Master'!$A$5:$A$104,0)),"")</f>
        <v/>
      </c>
      <c r="D50" s="10" t="str">
        <f>IFERROR(INDEX('Employee Master'!$M$5:$M$104,MATCH(A50,'Employee Master'!$A$5:$A$104,0)),"")</f>
        <v/>
      </c>
      <c r="E50" s="10" t="str">
        <f>IFERROR(INDEX('Employee Master'!$N$5:$N$104,MATCH(A50,'Employee Master'!$A$5:$A$104,0)),"")</f>
        <v/>
      </c>
      <c r="F50" s="10" t="str">
        <f>IFERROR(INDEX('Employee Master'!$O$5:$O$104,MATCH(A50,'Employee Master'!$A$5:$A$104,0)),"")</f>
        <v/>
      </c>
      <c r="G50" s="8"/>
      <c r="H50" s="8"/>
    </row>
    <row r="51" spans="1:8" ht="15" customHeight="1" x14ac:dyDescent="0.35">
      <c r="A51" s="5"/>
      <c r="B51" s="5" t="str">
        <f>IFERROR(INDEX('Employee Master'!$B$5:$B$104,MATCH(A51,'Employee Master'!$A$5:$A$104,0)),"")</f>
        <v/>
      </c>
      <c r="C51" s="22" t="str">
        <f>IFERROR(INDEX('Employee Master'!$L$5:$L$104,MATCH(A51,'Employee Master'!$A$5:$A$104,0)),"")</f>
        <v/>
      </c>
      <c r="D51" s="10" t="str">
        <f>IFERROR(INDEX('Employee Master'!$M$5:$M$104,MATCH(A51,'Employee Master'!$A$5:$A$104,0)),"")</f>
        <v/>
      </c>
      <c r="E51" s="10" t="str">
        <f>IFERROR(INDEX('Employee Master'!$N$5:$N$104,MATCH(A51,'Employee Master'!$A$5:$A$104,0)),"")</f>
        <v/>
      </c>
      <c r="F51" s="10" t="str">
        <f>IFERROR(INDEX('Employee Master'!$O$5:$O$104,MATCH(A51,'Employee Master'!$A$5:$A$104,0)),"")</f>
        <v/>
      </c>
      <c r="G51" s="8"/>
      <c r="H51" s="8"/>
    </row>
    <row r="52" spans="1:8" ht="15" customHeight="1" x14ac:dyDescent="0.35">
      <c r="A52" s="5"/>
      <c r="B52" s="5" t="str">
        <f>IFERROR(INDEX('Employee Master'!$B$5:$B$104,MATCH(A52,'Employee Master'!$A$5:$A$104,0)),"")</f>
        <v/>
      </c>
      <c r="C52" s="22" t="str">
        <f>IFERROR(INDEX('Employee Master'!$L$5:$L$104,MATCH(A52,'Employee Master'!$A$5:$A$104,0)),"")</f>
        <v/>
      </c>
      <c r="D52" s="10" t="str">
        <f>IFERROR(INDEX('Employee Master'!$M$5:$M$104,MATCH(A52,'Employee Master'!$A$5:$A$104,0)),"")</f>
        <v/>
      </c>
      <c r="E52" s="10" t="str">
        <f>IFERROR(INDEX('Employee Master'!$N$5:$N$104,MATCH(A52,'Employee Master'!$A$5:$A$104,0)),"")</f>
        <v/>
      </c>
      <c r="F52" s="10" t="str">
        <f>IFERROR(INDEX('Employee Master'!$O$5:$O$104,MATCH(A52,'Employee Master'!$A$5:$A$104,0)),"")</f>
        <v/>
      </c>
      <c r="G52" s="8"/>
      <c r="H52" s="8"/>
    </row>
    <row r="53" spans="1:8" ht="15" customHeight="1" x14ac:dyDescent="0.35">
      <c r="A53" s="5"/>
      <c r="B53" s="5" t="str">
        <f>IFERROR(INDEX('Employee Master'!$B$5:$B$104,MATCH(A53,'Employee Master'!$A$5:$A$104,0)),"")</f>
        <v/>
      </c>
      <c r="C53" s="22" t="str">
        <f>IFERROR(INDEX('Employee Master'!$L$5:$L$104,MATCH(A53,'Employee Master'!$A$5:$A$104,0)),"")</f>
        <v/>
      </c>
      <c r="D53" s="10" t="str">
        <f>IFERROR(INDEX('Employee Master'!$M$5:$M$104,MATCH(A53,'Employee Master'!$A$5:$A$104,0)),"")</f>
        <v/>
      </c>
      <c r="E53" s="10" t="str">
        <f>IFERROR(INDEX('Employee Master'!$N$5:$N$104,MATCH(A53,'Employee Master'!$A$5:$A$104,0)),"")</f>
        <v/>
      </c>
      <c r="F53" s="10" t="str">
        <f>IFERROR(INDEX('Employee Master'!$O$5:$O$104,MATCH(A53,'Employee Master'!$A$5:$A$104,0)),"")</f>
        <v/>
      </c>
      <c r="G53" s="8"/>
      <c r="H53" s="8"/>
    </row>
    <row r="54" spans="1:8" ht="15" customHeight="1" x14ac:dyDescent="0.35">
      <c r="A54" s="5"/>
      <c r="B54" s="5" t="str">
        <f>IFERROR(INDEX('Employee Master'!$B$5:$B$104,MATCH(A54,'Employee Master'!$A$5:$A$104,0)),"")</f>
        <v/>
      </c>
      <c r="C54" s="22" t="str">
        <f>IFERROR(INDEX('Employee Master'!$L$5:$L$104,MATCH(A54,'Employee Master'!$A$5:$A$104,0)),"")</f>
        <v/>
      </c>
      <c r="D54" s="10" t="str">
        <f>IFERROR(INDEX('Employee Master'!$M$5:$M$104,MATCH(A54,'Employee Master'!$A$5:$A$104,0)),"")</f>
        <v/>
      </c>
      <c r="E54" s="10" t="str">
        <f>IFERROR(INDEX('Employee Master'!$N$5:$N$104,MATCH(A54,'Employee Master'!$A$5:$A$104,0)),"")</f>
        <v/>
      </c>
      <c r="F54" s="10" t="str">
        <f>IFERROR(INDEX('Employee Master'!$O$5:$O$104,MATCH(A54,'Employee Master'!$A$5:$A$104,0)),"")</f>
        <v/>
      </c>
      <c r="G54" s="8"/>
      <c r="H54" s="8"/>
    </row>
    <row r="55" spans="1:8" ht="15" customHeight="1" x14ac:dyDescent="0.35">
      <c r="A55" s="5"/>
      <c r="B55" s="5" t="str">
        <f>IFERROR(INDEX('Employee Master'!$B$5:$B$104,MATCH(A55,'Employee Master'!$A$5:$A$104,0)),"")</f>
        <v/>
      </c>
      <c r="C55" s="22" t="str">
        <f>IFERROR(INDEX('Employee Master'!$L$5:$L$104,MATCH(A55,'Employee Master'!$A$5:$A$104,0)),"")</f>
        <v/>
      </c>
      <c r="D55" s="10" t="str">
        <f>IFERROR(INDEX('Employee Master'!$M$5:$M$104,MATCH(A55,'Employee Master'!$A$5:$A$104,0)),"")</f>
        <v/>
      </c>
      <c r="E55" s="10" t="str">
        <f>IFERROR(INDEX('Employee Master'!$N$5:$N$104,MATCH(A55,'Employee Master'!$A$5:$A$104,0)),"")</f>
        <v/>
      </c>
      <c r="F55" s="10" t="str">
        <f>IFERROR(INDEX('Employee Master'!$O$5:$O$104,MATCH(A55,'Employee Master'!$A$5:$A$104,0)),"")</f>
        <v/>
      </c>
      <c r="G55" s="8"/>
      <c r="H55" s="8"/>
    </row>
    <row r="56" spans="1:8" ht="15" customHeight="1" x14ac:dyDescent="0.35">
      <c r="A56" s="5"/>
      <c r="B56" s="5" t="str">
        <f>IFERROR(INDEX('Employee Master'!$B$5:$B$104,MATCH(A56,'Employee Master'!$A$5:$A$104,0)),"")</f>
        <v/>
      </c>
      <c r="C56" s="22" t="str">
        <f>IFERROR(INDEX('Employee Master'!$L$5:$L$104,MATCH(A56,'Employee Master'!$A$5:$A$104,0)),"")</f>
        <v/>
      </c>
      <c r="D56" s="10" t="str">
        <f>IFERROR(INDEX('Employee Master'!$M$5:$M$104,MATCH(A56,'Employee Master'!$A$5:$A$104,0)),"")</f>
        <v/>
      </c>
      <c r="E56" s="10" t="str">
        <f>IFERROR(INDEX('Employee Master'!$N$5:$N$104,MATCH(A56,'Employee Master'!$A$5:$A$104,0)),"")</f>
        <v/>
      </c>
      <c r="F56" s="10" t="str">
        <f>IFERROR(INDEX('Employee Master'!$O$5:$O$104,MATCH(A56,'Employee Master'!$A$5:$A$104,0)),"")</f>
        <v/>
      </c>
      <c r="G56" s="8"/>
      <c r="H56" s="8"/>
    </row>
    <row r="57" spans="1:8" ht="15" customHeight="1" x14ac:dyDescent="0.35">
      <c r="A57" s="5"/>
      <c r="B57" s="5" t="str">
        <f>IFERROR(INDEX('Employee Master'!$B$5:$B$104,MATCH(A57,'Employee Master'!$A$5:$A$104,0)),"")</f>
        <v/>
      </c>
      <c r="C57" s="22" t="str">
        <f>IFERROR(INDEX('Employee Master'!$L$5:$L$104,MATCH(A57,'Employee Master'!$A$5:$A$104,0)),"")</f>
        <v/>
      </c>
      <c r="D57" s="10" t="str">
        <f>IFERROR(INDEX('Employee Master'!$M$5:$M$104,MATCH(A57,'Employee Master'!$A$5:$A$104,0)),"")</f>
        <v/>
      </c>
      <c r="E57" s="10" t="str">
        <f>IFERROR(INDEX('Employee Master'!$N$5:$N$104,MATCH(A57,'Employee Master'!$A$5:$A$104,0)),"")</f>
        <v/>
      </c>
      <c r="F57" s="10" t="str">
        <f>IFERROR(INDEX('Employee Master'!$O$5:$O$104,MATCH(A57,'Employee Master'!$A$5:$A$104,0)),"")</f>
        <v/>
      </c>
      <c r="G57" s="8"/>
      <c r="H57" s="8"/>
    </row>
    <row r="58" spans="1:8" ht="15" customHeight="1" x14ac:dyDescent="0.35">
      <c r="A58" s="5"/>
      <c r="B58" s="5" t="str">
        <f>IFERROR(INDEX('Employee Master'!$B$5:$B$104,MATCH(A58,'Employee Master'!$A$5:$A$104,0)),"")</f>
        <v/>
      </c>
      <c r="C58" s="22" t="str">
        <f>IFERROR(INDEX('Employee Master'!$L$5:$L$104,MATCH(A58,'Employee Master'!$A$5:$A$104,0)),"")</f>
        <v/>
      </c>
      <c r="D58" s="10" t="str">
        <f>IFERROR(INDEX('Employee Master'!$M$5:$M$104,MATCH(A58,'Employee Master'!$A$5:$A$104,0)),"")</f>
        <v/>
      </c>
      <c r="E58" s="10" t="str">
        <f>IFERROR(INDEX('Employee Master'!$N$5:$N$104,MATCH(A58,'Employee Master'!$A$5:$A$104,0)),"")</f>
        <v/>
      </c>
      <c r="F58" s="10" t="str">
        <f>IFERROR(INDEX('Employee Master'!$O$5:$O$104,MATCH(A58,'Employee Master'!$A$5:$A$104,0)),"")</f>
        <v/>
      </c>
      <c r="G58" s="8"/>
      <c r="H58" s="8"/>
    </row>
    <row r="59" spans="1:8" ht="15" customHeight="1" x14ac:dyDescent="0.35">
      <c r="A59" s="5"/>
      <c r="B59" s="5" t="str">
        <f>IFERROR(INDEX('Employee Master'!$B$5:$B$104,MATCH(A59,'Employee Master'!$A$5:$A$104,0)),"")</f>
        <v/>
      </c>
      <c r="C59" s="22" t="str">
        <f>IFERROR(INDEX('Employee Master'!$L$5:$L$104,MATCH(A59,'Employee Master'!$A$5:$A$104,0)),"")</f>
        <v/>
      </c>
      <c r="D59" s="10" t="str">
        <f>IFERROR(INDEX('Employee Master'!$M$5:$M$104,MATCH(A59,'Employee Master'!$A$5:$A$104,0)),"")</f>
        <v/>
      </c>
      <c r="E59" s="10" t="str">
        <f>IFERROR(INDEX('Employee Master'!$N$5:$N$104,MATCH(A59,'Employee Master'!$A$5:$A$104,0)),"")</f>
        <v/>
      </c>
      <c r="F59" s="10" t="str">
        <f>IFERROR(INDEX('Employee Master'!$O$5:$O$104,MATCH(A59,'Employee Master'!$A$5:$A$104,0)),"")</f>
        <v/>
      </c>
      <c r="G59" s="8"/>
      <c r="H59" s="8"/>
    </row>
    <row r="60" spans="1:8" ht="15" customHeight="1" x14ac:dyDescent="0.35">
      <c r="A60" s="5"/>
      <c r="B60" s="5" t="str">
        <f>IFERROR(INDEX('Employee Master'!$B$5:$B$104,MATCH(A60,'Employee Master'!$A$5:$A$104,0)),"")</f>
        <v/>
      </c>
      <c r="C60" s="22" t="str">
        <f>IFERROR(INDEX('Employee Master'!$L$5:$L$104,MATCH(A60,'Employee Master'!$A$5:$A$104,0)),"")</f>
        <v/>
      </c>
      <c r="D60" s="10" t="str">
        <f>IFERROR(INDEX('Employee Master'!$M$5:$M$104,MATCH(A60,'Employee Master'!$A$5:$A$104,0)),"")</f>
        <v/>
      </c>
      <c r="E60" s="10" t="str">
        <f>IFERROR(INDEX('Employee Master'!$N$5:$N$104,MATCH(A60,'Employee Master'!$A$5:$A$104,0)),"")</f>
        <v/>
      </c>
      <c r="F60" s="10" t="str">
        <f>IFERROR(INDEX('Employee Master'!$O$5:$O$104,MATCH(A60,'Employee Master'!$A$5:$A$104,0)),"")</f>
        <v/>
      </c>
      <c r="G60" s="8"/>
      <c r="H60" s="8"/>
    </row>
    <row r="61" spans="1:8" ht="15" customHeight="1" x14ac:dyDescent="0.35">
      <c r="A61" s="5"/>
      <c r="B61" s="5" t="str">
        <f>IFERROR(INDEX('Employee Master'!$B$5:$B$104,MATCH(A61,'Employee Master'!$A$5:$A$104,0)),"")</f>
        <v/>
      </c>
      <c r="C61" s="22" t="str">
        <f>IFERROR(INDEX('Employee Master'!$L$5:$L$104,MATCH(A61,'Employee Master'!$A$5:$A$104,0)),"")</f>
        <v/>
      </c>
      <c r="D61" s="10" t="str">
        <f>IFERROR(INDEX('Employee Master'!$M$5:$M$104,MATCH(A61,'Employee Master'!$A$5:$A$104,0)),"")</f>
        <v/>
      </c>
      <c r="E61" s="10" t="str">
        <f>IFERROR(INDEX('Employee Master'!$N$5:$N$104,MATCH(A61,'Employee Master'!$A$5:$A$104,0)),"")</f>
        <v/>
      </c>
      <c r="F61" s="10" t="str">
        <f>IFERROR(INDEX('Employee Master'!$O$5:$O$104,MATCH(A61,'Employee Master'!$A$5:$A$104,0)),"")</f>
        <v/>
      </c>
      <c r="G61" s="8"/>
      <c r="H61" s="8"/>
    </row>
    <row r="62" spans="1:8" ht="15" customHeight="1" x14ac:dyDescent="0.35">
      <c r="A62" s="5"/>
      <c r="B62" s="5" t="str">
        <f>IFERROR(INDEX('Employee Master'!$B$5:$B$104,MATCH(A62,'Employee Master'!$A$5:$A$104,0)),"")</f>
        <v/>
      </c>
      <c r="C62" s="22" t="str">
        <f>IFERROR(INDEX('Employee Master'!$L$5:$L$104,MATCH(A62,'Employee Master'!$A$5:$A$104,0)),"")</f>
        <v/>
      </c>
      <c r="D62" s="10" t="str">
        <f>IFERROR(INDEX('Employee Master'!$M$5:$M$104,MATCH(A62,'Employee Master'!$A$5:$A$104,0)),"")</f>
        <v/>
      </c>
      <c r="E62" s="10" t="str">
        <f>IFERROR(INDEX('Employee Master'!$N$5:$N$104,MATCH(A62,'Employee Master'!$A$5:$A$104,0)),"")</f>
        <v/>
      </c>
      <c r="F62" s="10" t="str">
        <f>IFERROR(INDEX('Employee Master'!$O$5:$O$104,MATCH(A62,'Employee Master'!$A$5:$A$104,0)),"")</f>
        <v/>
      </c>
      <c r="G62" s="8"/>
      <c r="H62" s="8"/>
    </row>
    <row r="63" spans="1:8" ht="15" customHeight="1" x14ac:dyDescent="0.35">
      <c r="A63" s="5"/>
      <c r="B63" s="5" t="str">
        <f>IFERROR(INDEX('Employee Master'!$B$5:$B$104,MATCH(A63,'Employee Master'!$A$5:$A$104,0)),"")</f>
        <v/>
      </c>
      <c r="C63" s="22" t="str">
        <f>IFERROR(INDEX('Employee Master'!$L$5:$L$104,MATCH(A63,'Employee Master'!$A$5:$A$104,0)),"")</f>
        <v/>
      </c>
      <c r="D63" s="10" t="str">
        <f>IFERROR(INDEX('Employee Master'!$M$5:$M$104,MATCH(A63,'Employee Master'!$A$5:$A$104,0)),"")</f>
        <v/>
      </c>
      <c r="E63" s="10" t="str">
        <f>IFERROR(INDEX('Employee Master'!$N$5:$N$104,MATCH(A63,'Employee Master'!$A$5:$A$104,0)),"")</f>
        <v/>
      </c>
      <c r="F63" s="10" t="str">
        <f>IFERROR(INDEX('Employee Master'!$O$5:$O$104,MATCH(A63,'Employee Master'!$A$5:$A$104,0)),"")</f>
        <v/>
      </c>
      <c r="G63" s="8"/>
      <c r="H63" s="8"/>
    </row>
    <row r="64" spans="1:8" ht="15" customHeight="1" x14ac:dyDescent="0.35">
      <c r="A64" s="5"/>
      <c r="B64" s="5" t="str">
        <f>IFERROR(INDEX('Employee Master'!$B$5:$B$104,MATCH(A64,'Employee Master'!$A$5:$A$104,0)),"")</f>
        <v/>
      </c>
      <c r="C64" s="22" t="str">
        <f>IFERROR(INDEX('Employee Master'!$L$5:$L$104,MATCH(A64,'Employee Master'!$A$5:$A$104,0)),"")</f>
        <v/>
      </c>
      <c r="D64" s="10" t="str">
        <f>IFERROR(INDEX('Employee Master'!$M$5:$M$104,MATCH(A64,'Employee Master'!$A$5:$A$104,0)),"")</f>
        <v/>
      </c>
      <c r="E64" s="10" t="str">
        <f>IFERROR(INDEX('Employee Master'!$N$5:$N$104,MATCH(A64,'Employee Master'!$A$5:$A$104,0)),"")</f>
        <v/>
      </c>
      <c r="F64" s="10" t="str">
        <f>IFERROR(INDEX('Employee Master'!$O$5:$O$104,MATCH(A64,'Employee Master'!$A$5:$A$104,0)),"")</f>
        <v/>
      </c>
      <c r="G64" s="8"/>
      <c r="H64" s="8"/>
    </row>
    <row r="65" spans="1:8" ht="15" customHeight="1" x14ac:dyDescent="0.35">
      <c r="A65" s="5"/>
      <c r="B65" s="5" t="str">
        <f>IFERROR(INDEX('Employee Master'!$B$5:$B$104,MATCH(A65,'Employee Master'!$A$5:$A$104,0)),"")</f>
        <v/>
      </c>
      <c r="C65" s="22" t="str">
        <f>IFERROR(INDEX('Employee Master'!$L$5:$L$104,MATCH(A65,'Employee Master'!$A$5:$A$104,0)),"")</f>
        <v/>
      </c>
      <c r="D65" s="10" t="str">
        <f>IFERROR(INDEX('Employee Master'!$M$5:$M$104,MATCH(A65,'Employee Master'!$A$5:$A$104,0)),"")</f>
        <v/>
      </c>
      <c r="E65" s="10" t="str">
        <f>IFERROR(INDEX('Employee Master'!$N$5:$N$104,MATCH(A65,'Employee Master'!$A$5:$A$104,0)),"")</f>
        <v/>
      </c>
      <c r="F65" s="10" t="str">
        <f>IFERROR(INDEX('Employee Master'!$O$5:$O$104,MATCH(A65,'Employee Master'!$A$5:$A$104,0)),"")</f>
        <v/>
      </c>
      <c r="G65" s="8"/>
      <c r="H65" s="8"/>
    </row>
    <row r="66" spans="1:8" ht="15" customHeight="1" x14ac:dyDescent="0.35">
      <c r="A66" s="5"/>
      <c r="B66" s="5" t="str">
        <f>IFERROR(INDEX('Employee Master'!$B$5:$B$104,MATCH(A66,'Employee Master'!$A$5:$A$104,0)),"")</f>
        <v/>
      </c>
      <c r="C66" s="22" t="str">
        <f>IFERROR(INDEX('Employee Master'!$L$5:$L$104,MATCH(A66,'Employee Master'!$A$5:$A$104,0)),"")</f>
        <v/>
      </c>
      <c r="D66" s="10" t="str">
        <f>IFERROR(INDEX('Employee Master'!$M$5:$M$104,MATCH(A66,'Employee Master'!$A$5:$A$104,0)),"")</f>
        <v/>
      </c>
      <c r="E66" s="10" t="str">
        <f>IFERROR(INDEX('Employee Master'!$N$5:$N$104,MATCH(A66,'Employee Master'!$A$5:$A$104,0)),"")</f>
        <v/>
      </c>
      <c r="F66" s="10" t="str">
        <f>IFERROR(INDEX('Employee Master'!$O$5:$O$104,MATCH(A66,'Employee Master'!$A$5:$A$104,0)),"")</f>
        <v/>
      </c>
      <c r="G66" s="8"/>
      <c r="H66" s="8"/>
    </row>
    <row r="67" spans="1:8" ht="15" customHeight="1" x14ac:dyDescent="0.35">
      <c r="A67" s="5"/>
      <c r="B67" s="5" t="str">
        <f>IFERROR(INDEX('Employee Master'!$B$5:$B$104,MATCH(A67,'Employee Master'!$A$5:$A$104,0)),"")</f>
        <v/>
      </c>
      <c r="C67" s="22" t="str">
        <f>IFERROR(INDEX('Employee Master'!$L$5:$L$104,MATCH(A67,'Employee Master'!$A$5:$A$104,0)),"")</f>
        <v/>
      </c>
      <c r="D67" s="10" t="str">
        <f>IFERROR(INDEX('Employee Master'!$M$5:$M$104,MATCH(A67,'Employee Master'!$A$5:$A$104,0)),"")</f>
        <v/>
      </c>
      <c r="E67" s="10" t="str">
        <f>IFERROR(INDEX('Employee Master'!$N$5:$N$104,MATCH(A67,'Employee Master'!$A$5:$A$104,0)),"")</f>
        <v/>
      </c>
      <c r="F67" s="10" t="str">
        <f>IFERROR(INDEX('Employee Master'!$O$5:$O$104,MATCH(A67,'Employee Master'!$A$5:$A$104,0)),"")</f>
        <v/>
      </c>
      <c r="G67" s="8"/>
      <c r="H67" s="8"/>
    </row>
    <row r="68" spans="1:8" ht="15" customHeight="1" x14ac:dyDescent="0.35">
      <c r="A68" s="5"/>
      <c r="B68" s="5" t="str">
        <f>IFERROR(INDEX('Employee Master'!$B$5:$B$104,MATCH(A68,'Employee Master'!$A$5:$A$104,0)),"")</f>
        <v/>
      </c>
      <c r="C68" s="22" t="str">
        <f>IFERROR(INDEX('Employee Master'!$L$5:$L$104,MATCH(A68,'Employee Master'!$A$5:$A$104,0)),"")</f>
        <v/>
      </c>
      <c r="D68" s="10" t="str">
        <f>IFERROR(INDEX('Employee Master'!$M$5:$M$104,MATCH(A68,'Employee Master'!$A$5:$A$104,0)),"")</f>
        <v/>
      </c>
      <c r="E68" s="10" t="str">
        <f>IFERROR(INDEX('Employee Master'!$N$5:$N$104,MATCH(A68,'Employee Master'!$A$5:$A$104,0)),"")</f>
        <v/>
      </c>
      <c r="F68" s="10" t="str">
        <f>IFERROR(INDEX('Employee Master'!$O$5:$O$104,MATCH(A68,'Employee Master'!$A$5:$A$104,0)),"")</f>
        <v/>
      </c>
      <c r="G68" s="8"/>
      <c r="H68" s="8"/>
    </row>
    <row r="69" spans="1:8" ht="15" customHeight="1" x14ac:dyDescent="0.35">
      <c r="A69" s="5"/>
      <c r="B69" s="5" t="str">
        <f>IFERROR(INDEX('Employee Master'!$B$5:$B$104,MATCH(A69,'Employee Master'!$A$5:$A$104,0)),"")</f>
        <v/>
      </c>
      <c r="C69" s="22" t="str">
        <f>IFERROR(INDEX('Employee Master'!$L$5:$L$104,MATCH(A69,'Employee Master'!$A$5:$A$104,0)),"")</f>
        <v/>
      </c>
      <c r="D69" s="10" t="str">
        <f>IFERROR(INDEX('Employee Master'!$M$5:$M$104,MATCH(A69,'Employee Master'!$A$5:$A$104,0)),"")</f>
        <v/>
      </c>
      <c r="E69" s="10" t="str">
        <f>IFERROR(INDEX('Employee Master'!$N$5:$N$104,MATCH(A69,'Employee Master'!$A$5:$A$104,0)),"")</f>
        <v/>
      </c>
      <c r="F69" s="10" t="str">
        <f>IFERROR(INDEX('Employee Master'!$O$5:$O$104,MATCH(A69,'Employee Master'!$A$5:$A$104,0)),"")</f>
        <v/>
      </c>
      <c r="G69" s="8"/>
      <c r="H69" s="8"/>
    </row>
    <row r="70" spans="1:8" ht="15" customHeight="1" x14ac:dyDescent="0.35">
      <c r="A70" s="5"/>
      <c r="B70" s="5" t="str">
        <f>IFERROR(INDEX('Employee Master'!$B$5:$B$104,MATCH(A70,'Employee Master'!$A$5:$A$104,0)),"")</f>
        <v/>
      </c>
      <c r="C70" s="22" t="str">
        <f>IFERROR(INDEX('Employee Master'!$L$5:$L$104,MATCH(A70,'Employee Master'!$A$5:$A$104,0)),"")</f>
        <v/>
      </c>
      <c r="D70" s="10" t="str">
        <f>IFERROR(INDEX('Employee Master'!$M$5:$M$104,MATCH(A70,'Employee Master'!$A$5:$A$104,0)),"")</f>
        <v/>
      </c>
      <c r="E70" s="10" t="str">
        <f>IFERROR(INDEX('Employee Master'!$N$5:$N$104,MATCH(A70,'Employee Master'!$A$5:$A$104,0)),"")</f>
        <v/>
      </c>
      <c r="F70" s="10" t="str">
        <f>IFERROR(INDEX('Employee Master'!$O$5:$O$104,MATCH(A70,'Employee Master'!$A$5:$A$104,0)),"")</f>
        <v/>
      </c>
      <c r="G70" s="8"/>
      <c r="H70" s="8"/>
    </row>
    <row r="71" spans="1:8" ht="15" customHeight="1" x14ac:dyDescent="0.35">
      <c r="A71" s="5"/>
      <c r="B71" s="5" t="str">
        <f>IFERROR(INDEX('Employee Master'!$B$5:$B$104,MATCH(A71,'Employee Master'!$A$5:$A$104,0)),"")</f>
        <v/>
      </c>
      <c r="C71" s="22" t="str">
        <f>IFERROR(INDEX('Employee Master'!$L$5:$L$104,MATCH(A71,'Employee Master'!$A$5:$A$104,0)),"")</f>
        <v/>
      </c>
      <c r="D71" s="10" t="str">
        <f>IFERROR(INDEX('Employee Master'!$M$5:$M$104,MATCH(A71,'Employee Master'!$A$5:$A$104,0)),"")</f>
        <v/>
      </c>
      <c r="E71" s="10" t="str">
        <f>IFERROR(INDEX('Employee Master'!$N$5:$N$104,MATCH(A71,'Employee Master'!$A$5:$A$104,0)),"")</f>
        <v/>
      </c>
      <c r="F71" s="10" t="str">
        <f>IFERROR(INDEX('Employee Master'!$O$5:$O$104,MATCH(A71,'Employee Master'!$A$5:$A$104,0)),"")</f>
        <v/>
      </c>
      <c r="G71" s="8"/>
      <c r="H71" s="8"/>
    </row>
    <row r="72" spans="1:8" ht="15" customHeight="1" x14ac:dyDescent="0.35">
      <c r="A72" s="5"/>
      <c r="B72" s="5" t="str">
        <f>IFERROR(INDEX('Employee Master'!$B$5:$B$104,MATCH(A72,'Employee Master'!$A$5:$A$104,0)),"")</f>
        <v/>
      </c>
      <c r="C72" s="22" t="str">
        <f>IFERROR(INDEX('Employee Master'!$L$5:$L$104,MATCH(A72,'Employee Master'!$A$5:$A$104,0)),"")</f>
        <v/>
      </c>
      <c r="D72" s="10" t="str">
        <f>IFERROR(INDEX('Employee Master'!$M$5:$M$104,MATCH(A72,'Employee Master'!$A$5:$A$104,0)),"")</f>
        <v/>
      </c>
      <c r="E72" s="10" t="str">
        <f>IFERROR(INDEX('Employee Master'!$N$5:$N$104,MATCH(A72,'Employee Master'!$A$5:$A$104,0)),"")</f>
        <v/>
      </c>
      <c r="F72" s="10" t="str">
        <f>IFERROR(INDEX('Employee Master'!$O$5:$O$104,MATCH(A72,'Employee Master'!$A$5:$A$104,0)),"")</f>
        <v/>
      </c>
      <c r="G72" s="8"/>
      <c r="H72" s="8"/>
    </row>
    <row r="73" spans="1:8" ht="15" customHeight="1" x14ac:dyDescent="0.35">
      <c r="A73" s="5"/>
      <c r="B73" s="5" t="str">
        <f>IFERROR(INDEX('Employee Master'!$B$5:$B$104,MATCH(A73,'Employee Master'!$A$5:$A$104,0)),"")</f>
        <v/>
      </c>
      <c r="C73" s="22" t="str">
        <f>IFERROR(INDEX('Employee Master'!$L$5:$L$104,MATCH(A73,'Employee Master'!$A$5:$A$104,0)),"")</f>
        <v/>
      </c>
      <c r="D73" s="10" t="str">
        <f>IFERROR(INDEX('Employee Master'!$M$5:$M$104,MATCH(A73,'Employee Master'!$A$5:$A$104,0)),"")</f>
        <v/>
      </c>
      <c r="E73" s="10" t="str">
        <f>IFERROR(INDEX('Employee Master'!$N$5:$N$104,MATCH(A73,'Employee Master'!$A$5:$A$104,0)),"")</f>
        <v/>
      </c>
      <c r="F73" s="10" t="str">
        <f>IFERROR(INDEX('Employee Master'!$O$5:$O$104,MATCH(A73,'Employee Master'!$A$5:$A$104,0)),"")</f>
        <v/>
      </c>
      <c r="G73" s="8"/>
      <c r="H73" s="8"/>
    </row>
    <row r="74" spans="1:8" ht="15" customHeight="1" x14ac:dyDescent="0.35">
      <c r="A74" s="5"/>
      <c r="B74" s="5" t="str">
        <f>IFERROR(INDEX('Employee Master'!$B$5:$B$104,MATCH(A74,'Employee Master'!$A$5:$A$104,0)),"")</f>
        <v/>
      </c>
      <c r="C74" s="22" t="str">
        <f>IFERROR(INDEX('Employee Master'!$L$5:$L$104,MATCH(A74,'Employee Master'!$A$5:$A$104,0)),"")</f>
        <v/>
      </c>
      <c r="D74" s="10" t="str">
        <f>IFERROR(INDEX('Employee Master'!$M$5:$M$104,MATCH(A74,'Employee Master'!$A$5:$A$104,0)),"")</f>
        <v/>
      </c>
      <c r="E74" s="10" t="str">
        <f>IFERROR(INDEX('Employee Master'!$N$5:$N$104,MATCH(A74,'Employee Master'!$A$5:$A$104,0)),"")</f>
        <v/>
      </c>
      <c r="F74" s="10" t="str">
        <f>IFERROR(INDEX('Employee Master'!$O$5:$O$104,MATCH(A74,'Employee Master'!$A$5:$A$104,0)),"")</f>
        <v/>
      </c>
      <c r="G74" s="8"/>
      <c r="H74" s="8"/>
    </row>
    <row r="75" spans="1:8" ht="15" customHeight="1" x14ac:dyDescent="0.35">
      <c r="A75" s="5"/>
      <c r="B75" s="5" t="str">
        <f>IFERROR(INDEX('Employee Master'!$B$5:$B$104,MATCH(A75,'Employee Master'!$A$5:$A$104,0)),"")</f>
        <v/>
      </c>
      <c r="C75" s="22" t="str">
        <f>IFERROR(INDEX('Employee Master'!$L$5:$L$104,MATCH(A75,'Employee Master'!$A$5:$A$104,0)),"")</f>
        <v/>
      </c>
      <c r="D75" s="10" t="str">
        <f>IFERROR(INDEX('Employee Master'!$M$5:$M$104,MATCH(A75,'Employee Master'!$A$5:$A$104,0)),"")</f>
        <v/>
      </c>
      <c r="E75" s="10" t="str">
        <f>IFERROR(INDEX('Employee Master'!$N$5:$N$104,MATCH(A75,'Employee Master'!$A$5:$A$104,0)),"")</f>
        <v/>
      </c>
      <c r="F75" s="10" t="str">
        <f>IFERROR(INDEX('Employee Master'!$O$5:$O$104,MATCH(A75,'Employee Master'!$A$5:$A$104,0)),"")</f>
        <v/>
      </c>
      <c r="G75" s="8"/>
      <c r="H75" s="8"/>
    </row>
    <row r="76" spans="1:8" ht="15" customHeight="1" x14ac:dyDescent="0.35">
      <c r="A76" s="5"/>
      <c r="B76" s="5" t="str">
        <f>IFERROR(INDEX('Employee Master'!$B$5:$B$104,MATCH(A76,'Employee Master'!$A$5:$A$104,0)),"")</f>
        <v/>
      </c>
      <c r="C76" s="22" t="str">
        <f>IFERROR(INDEX('Employee Master'!$L$5:$L$104,MATCH(A76,'Employee Master'!$A$5:$A$104,0)),"")</f>
        <v/>
      </c>
      <c r="D76" s="10" t="str">
        <f>IFERROR(INDEX('Employee Master'!$M$5:$M$104,MATCH(A76,'Employee Master'!$A$5:$A$104,0)),"")</f>
        <v/>
      </c>
      <c r="E76" s="10" t="str">
        <f>IFERROR(INDEX('Employee Master'!$N$5:$N$104,MATCH(A76,'Employee Master'!$A$5:$A$104,0)),"")</f>
        <v/>
      </c>
      <c r="F76" s="10" t="str">
        <f>IFERROR(INDEX('Employee Master'!$O$5:$O$104,MATCH(A76,'Employee Master'!$A$5:$A$104,0)),"")</f>
        <v/>
      </c>
      <c r="G76" s="8"/>
      <c r="H76" s="8"/>
    </row>
    <row r="77" spans="1:8" ht="15" customHeight="1" x14ac:dyDescent="0.35">
      <c r="A77" s="5"/>
      <c r="B77" s="5" t="str">
        <f>IFERROR(INDEX('Employee Master'!$B$5:$B$104,MATCH(A77,'Employee Master'!$A$5:$A$104,0)),"")</f>
        <v/>
      </c>
      <c r="C77" s="22" t="str">
        <f>IFERROR(INDEX('Employee Master'!$L$5:$L$104,MATCH(A77,'Employee Master'!$A$5:$A$104,0)),"")</f>
        <v/>
      </c>
      <c r="D77" s="10" t="str">
        <f>IFERROR(INDEX('Employee Master'!$M$5:$M$104,MATCH(A77,'Employee Master'!$A$5:$A$104,0)),"")</f>
        <v/>
      </c>
      <c r="E77" s="10" t="str">
        <f>IFERROR(INDEX('Employee Master'!$N$5:$N$104,MATCH(A77,'Employee Master'!$A$5:$A$104,0)),"")</f>
        <v/>
      </c>
      <c r="F77" s="10" t="str">
        <f>IFERROR(INDEX('Employee Master'!$O$5:$O$104,MATCH(A77,'Employee Master'!$A$5:$A$104,0)),"")</f>
        <v/>
      </c>
      <c r="G77" s="8"/>
      <c r="H77" s="8"/>
    </row>
    <row r="78" spans="1:8" ht="15" customHeight="1" x14ac:dyDescent="0.35">
      <c r="A78" s="5"/>
      <c r="B78" s="5" t="str">
        <f>IFERROR(INDEX('Employee Master'!$B$5:$B$104,MATCH(A78,'Employee Master'!$A$5:$A$104,0)),"")</f>
        <v/>
      </c>
      <c r="C78" s="22" t="str">
        <f>IFERROR(INDEX('Employee Master'!$L$5:$L$104,MATCH(A78,'Employee Master'!$A$5:$A$104,0)),"")</f>
        <v/>
      </c>
      <c r="D78" s="10" t="str">
        <f>IFERROR(INDEX('Employee Master'!$M$5:$M$104,MATCH(A78,'Employee Master'!$A$5:$A$104,0)),"")</f>
        <v/>
      </c>
      <c r="E78" s="10" t="str">
        <f>IFERROR(INDEX('Employee Master'!$N$5:$N$104,MATCH(A78,'Employee Master'!$A$5:$A$104,0)),"")</f>
        <v/>
      </c>
      <c r="F78" s="10" t="str">
        <f>IFERROR(INDEX('Employee Master'!$O$5:$O$104,MATCH(A78,'Employee Master'!$A$5:$A$104,0)),"")</f>
        <v/>
      </c>
      <c r="G78" s="8"/>
      <c r="H78" s="8"/>
    </row>
    <row r="79" spans="1:8" ht="15" customHeight="1" x14ac:dyDescent="0.35">
      <c r="A79" s="5"/>
      <c r="B79" s="5" t="str">
        <f>IFERROR(INDEX('Employee Master'!$B$5:$B$104,MATCH(A79,'Employee Master'!$A$5:$A$104,0)),"")</f>
        <v/>
      </c>
      <c r="C79" s="22" t="str">
        <f>IFERROR(INDEX('Employee Master'!$L$5:$L$104,MATCH(A79,'Employee Master'!$A$5:$A$104,0)),"")</f>
        <v/>
      </c>
      <c r="D79" s="10" t="str">
        <f>IFERROR(INDEX('Employee Master'!$M$5:$M$104,MATCH(A79,'Employee Master'!$A$5:$A$104,0)),"")</f>
        <v/>
      </c>
      <c r="E79" s="10" t="str">
        <f>IFERROR(INDEX('Employee Master'!$N$5:$N$104,MATCH(A79,'Employee Master'!$A$5:$A$104,0)),"")</f>
        <v/>
      </c>
      <c r="F79" s="10" t="str">
        <f>IFERROR(INDEX('Employee Master'!$O$5:$O$104,MATCH(A79,'Employee Master'!$A$5:$A$104,0)),"")</f>
        <v/>
      </c>
      <c r="G79" s="8"/>
      <c r="H79" s="8"/>
    </row>
    <row r="80" spans="1:8" ht="15" customHeight="1" x14ac:dyDescent="0.35">
      <c r="A80" s="5"/>
      <c r="B80" s="5" t="str">
        <f>IFERROR(INDEX('Employee Master'!$B$5:$B$104,MATCH(A80,'Employee Master'!$A$5:$A$104,0)),"")</f>
        <v/>
      </c>
      <c r="C80" s="22" t="str">
        <f>IFERROR(INDEX('Employee Master'!$L$5:$L$104,MATCH(A80,'Employee Master'!$A$5:$A$104,0)),"")</f>
        <v/>
      </c>
      <c r="D80" s="10" t="str">
        <f>IFERROR(INDEX('Employee Master'!$M$5:$M$104,MATCH(A80,'Employee Master'!$A$5:$A$104,0)),"")</f>
        <v/>
      </c>
      <c r="E80" s="10" t="str">
        <f>IFERROR(INDEX('Employee Master'!$N$5:$N$104,MATCH(A80,'Employee Master'!$A$5:$A$104,0)),"")</f>
        <v/>
      </c>
      <c r="F80" s="10" t="str">
        <f>IFERROR(INDEX('Employee Master'!$O$5:$O$104,MATCH(A80,'Employee Master'!$A$5:$A$104,0)),"")</f>
        <v/>
      </c>
      <c r="G80" s="8"/>
      <c r="H80" s="8"/>
    </row>
    <row r="81" spans="1:8" ht="15" customHeight="1" x14ac:dyDescent="0.35">
      <c r="A81" s="5"/>
      <c r="B81" s="5" t="str">
        <f>IFERROR(INDEX('Employee Master'!$B$5:$B$104,MATCH(A81,'Employee Master'!$A$5:$A$104,0)),"")</f>
        <v/>
      </c>
      <c r="C81" s="22" t="str">
        <f>IFERROR(INDEX('Employee Master'!$L$5:$L$104,MATCH(A81,'Employee Master'!$A$5:$A$104,0)),"")</f>
        <v/>
      </c>
      <c r="D81" s="10" t="str">
        <f>IFERROR(INDEX('Employee Master'!$M$5:$M$104,MATCH(A81,'Employee Master'!$A$5:$A$104,0)),"")</f>
        <v/>
      </c>
      <c r="E81" s="10" t="str">
        <f>IFERROR(INDEX('Employee Master'!$N$5:$N$104,MATCH(A81,'Employee Master'!$A$5:$A$104,0)),"")</f>
        <v/>
      </c>
      <c r="F81" s="10" t="str">
        <f>IFERROR(INDEX('Employee Master'!$O$5:$O$104,MATCH(A81,'Employee Master'!$A$5:$A$104,0)),"")</f>
        <v/>
      </c>
      <c r="G81" s="8"/>
      <c r="H81" s="8"/>
    </row>
    <row r="82" spans="1:8" ht="15" customHeight="1" x14ac:dyDescent="0.35">
      <c r="A82" s="5"/>
      <c r="B82" s="5" t="str">
        <f>IFERROR(INDEX('Employee Master'!$B$5:$B$104,MATCH(A82,'Employee Master'!$A$5:$A$104,0)),"")</f>
        <v/>
      </c>
      <c r="C82" s="22" t="str">
        <f>IFERROR(INDEX('Employee Master'!$L$5:$L$104,MATCH(A82,'Employee Master'!$A$5:$A$104,0)),"")</f>
        <v/>
      </c>
      <c r="D82" s="10" t="str">
        <f>IFERROR(INDEX('Employee Master'!$M$5:$M$104,MATCH(A82,'Employee Master'!$A$5:$A$104,0)),"")</f>
        <v/>
      </c>
      <c r="E82" s="10" t="str">
        <f>IFERROR(INDEX('Employee Master'!$N$5:$N$104,MATCH(A82,'Employee Master'!$A$5:$A$104,0)),"")</f>
        <v/>
      </c>
      <c r="F82" s="10" t="str">
        <f>IFERROR(INDEX('Employee Master'!$O$5:$O$104,MATCH(A82,'Employee Master'!$A$5:$A$104,0)),"")</f>
        <v/>
      </c>
      <c r="G82" s="8"/>
      <c r="H82" s="8"/>
    </row>
    <row r="83" spans="1:8" ht="15" customHeight="1" x14ac:dyDescent="0.35">
      <c r="A83" s="5"/>
      <c r="B83" s="5" t="str">
        <f>IFERROR(INDEX('Employee Master'!$B$5:$B$104,MATCH(A83,'Employee Master'!$A$5:$A$104,0)),"")</f>
        <v/>
      </c>
      <c r="C83" s="22" t="str">
        <f>IFERROR(INDEX('Employee Master'!$L$5:$L$104,MATCH(A83,'Employee Master'!$A$5:$A$104,0)),"")</f>
        <v/>
      </c>
      <c r="D83" s="10" t="str">
        <f>IFERROR(INDEX('Employee Master'!$M$5:$M$104,MATCH(A83,'Employee Master'!$A$5:$A$104,0)),"")</f>
        <v/>
      </c>
      <c r="E83" s="10" t="str">
        <f>IFERROR(INDEX('Employee Master'!$N$5:$N$104,MATCH(A83,'Employee Master'!$A$5:$A$104,0)),"")</f>
        <v/>
      </c>
      <c r="F83" s="10" t="str">
        <f>IFERROR(INDEX('Employee Master'!$O$5:$O$104,MATCH(A83,'Employee Master'!$A$5:$A$104,0)),"")</f>
        <v/>
      </c>
      <c r="G83" s="8"/>
      <c r="H83" s="8"/>
    </row>
    <row r="84" spans="1:8" ht="15" customHeight="1" x14ac:dyDescent="0.35">
      <c r="A84" s="5"/>
      <c r="B84" s="5" t="str">
        <f>IFERROR(INDEX('Employee Master'!$B$5:$B$104,MATCH(A84,'Employee Master'!$A$5:$A$104,0)),"")</f>
        <v/>
      </c>
      <c r="C84" s="22" t="str">
        <f>IFERROR(INDEX('Employee Master'!$L$5:$L$104,MATCH(A84,'Employee Master'!$A$5:$A$104,0)),"")</f>
        <v/>
      </c>
      <c r="D84" s="10" t="str">
        <f>IFERROR(INDEX('Employee Master'!$M$5:$M$104,MATCH(A84,'Employee Master'!$A$5:$A$104,0)),"")</f>
        <v/>
      </c>
      <c r="E84" s="10" t="str">
        <f>IFERROR(INDEX('Employee Master'!$N$5:$N$104,MATCH(A84,'Employee Master'!$A$5:$A$104,0)),"")</f>
        <v/>
      </c>
      <c r="F84" s="10" t="str">
        <f>IFERROR(INDEX('Employee Master'!$O$5:$O$104,MATCH(A84,'Employee Master'!$A$5:$A$104,0)),"")</f>
        <v/>
      </c>
      <c r="G84" s="8"/>
      <c r="H84" s="8"/>
    </row>
    <row r="85" spans="1:8" ht="15" customHeight="1" x14ac:dyDescent="0.35">
      <c r="A85" s="5"/>
      <c r="B85" s="5" t="str">
        <f>IFERROR(INDEX('Employee Master'!$B$5:$B$104,MATCH(A85,'Employee Master'!$A$5:$A$104,0)),"")</f>
        <v/>
      </c>
      <c r="C85" s="22" t="str">
        <f>IFERROR(INDEX('Employee Master'!$L$5:$L$104,MATCH(A85,'Employee Master'!$A$5:$A$104,0)),"")</f>
        <v/>
      </c>
      <c r="D85" s="10" t="str">
        <f>IFERROR(INDEX('Employee Master'!$M$5:$M$104,MATCH(A85,'Employee Master'!$A$5:$A$104,0)),"")</f>
        <v/>
      </c>
      <c r="E85" s="10" t="str">
        <f>IFERROR(INDEX('Employee Master'!$N$5:$N$104,MATCH(A85,'Employee Master'!$A$5:$A$104,0)),"")</f>
        <v/>
      </c>
      <c r="F85" s="10" t="str">
        <f>IFERROR(INDEX('Employee Master'!$O$5:$O$104,MATCH(A85,'Employee Master'!$A$5:$A$104,0)),"")</f>
        <v/>
      </c>
      <c r="G85" s="8"/>
      <c r="H85" s="8"/>
    </row>
    <row r="86" spans="1:8" ht="15" customHeight="1" x14ac:dyDescent="0.35">
      <c r="A86" s="5"/>
      <c r="B86" s="5" t="str">
        <f>IFERROR(INDEX('Employee Master'!$B$5:$B$104,MATCH(A86,'Employee Master'!$A$5:$A$104,0)),"")</f>
        <v/>
      </c>
      <c r="C86" s="22" t="str">
        <f>IFERROR(INDEX('Employee Master'!$L$5:$L$104,MATCH(A86,'Employee Master'!$A$5:$A$104,0)),"")</f>
        <v/>
      </c>
      <c r="D86" s="10" t="str">
        <f>IFERROR(INDEX('Employee Master'!$M$5:$M$104,MATCH(A86,'Employee Master'!$A$5:$A$104,0)),"")</f>
        <v/>
      </c>
      <c r="E86" s="10" t="str">
        <f>IFERROR(INDEX('Employee Master'!$N$5:$N$104,MATCH(A86,'Employee Master'!$A$5:$A$104,0)),"")</f>
        <v/>
      </c>
      <c r="F86" s="10" t="str">
        <f>IFERROR(INDEX('Employee Master'!$O$5:$O$104,MATCH(A86,'Employee Master'!$A$5:$A$104,0)),"")</f>
        <v/>
      </c>
      <c r="G86" s="8"/>
      <c r="H86" s="8"/>
    </row>
    <row r="87" spans="1:8" ht="15" customHeight="1" x14ac:dyDescent="0.35">
      <c r="A87" s="5"/>
      <c r="B87" s="5" t="str">
        <f>IFERROR(INDEX('Employee Master'!$B$5:$B$104,MATCH(A87,'Employee Master'!$A$5:$A$104,0)),"")</f>
        <v/>
      </c>
      <c r="C87" s="22" t="str">
        <f>IFERROR(INDEX('Employee Master'!$L$5:$L$104,MATCH(A87,'Employee Master'!$A$5:$A$104,0)),"")</f>
        <v/>
      </c>
      <c r="D87" s="10" t="str">
        <f>IFERROR(INDEX('Employee Master'!$M$5:$M$104,MATCH(A87,'Employee Master'!$A$5:$A$104,0)),"")</f>
        <v/>
      </c>
      <c r="E87" s="10" t="str">
        <f>IFERROR(INDEX('Employee Master'!$N$5:$N$104,MATCH(A87,'Employee Master'!$A$5:$A$104,0)),"")</f>
        <v/>
      </c>
      <c r="F87" s="10" t="str">
        <f>IFERROR(INDEX('Employee Master'!$O$5:$O$104,MATCH(A87,'Employee Master'!$A$5:$A$104,0)),"")</f>
        <v/>
      </c>
      <c r="G87" s="8"/>
      <c r="H87" s="8"/>
    </row>
    <row r="88" spans="1:8" ht="15" customHeight="1" x14ac:dyDescent="0.35">
      <c r="A88" s="5"/>
      <c r="B88" s="5" t="str">
        <f>IFERROR(INDEX('Employee Master'!$B$5:$B$104,MATCH(A88,'Employee Master'!$A$5:$A$104,0)),"")</f>
        <v/>
      </c>
      <c r="C88" s="22" t="str">
        <f>IFERROR(INDEX('Employee Master'!$L$5:$L$104,MATCH(A88,'Employee Master'!$A$5:$A$104,0)),"")</f>
        <v/>
      </c>
      <c r="D88" s="10" t="str">
        <f>IFERROR(INDEX('Employee Master'!$M$5:$M$104,MATCH(A88,'Employee Master'!$A$5:$A$104,0)),"")</f>
        <v/>
      </c>
      <c r="E88" s="10" t="str">
        <f>IFERROR(INDEX('Employee Master'!$N$5:$N$104,MATCH(A88,'Employee Master'!$A$5:$A$104,0)),"")</f>
        <v/>
      </c>
      <c r="F88" s="10" t="str">
        <f>IFERROR(INDEX('Employee Master'!$O$5:$O$104,MATCH(A88,'Employee Master'!$A$5:$A$104,0)),"")</f>
        <v/>
      </c>
      <c r="G88" s="8"/>
      <c r="H88" s="8"/>
    </row>
    <row r="89" spans="1:8" ht="15" customHeight="1" x14ac:dyDescent="0.35">
      <c r="A89" s="5"/>
      <c r="B89" s="5" t="str">
        <f>IFERROR(INDEX('Employee Master'!$B$5:$B$104,MATCH(A89,'Employee Master'!$A$5:$A$104,0)),"")</f>
        <v/>
      </c>
      <c r="C89" s="22" t="str">
        <f>IFERROR(INDEX('Employee Master'!$L$5:$L$104,MATCH(A89,'Employee Master'!$A$5:$A$104,0)),"")</f>
        <v/>
      </c>
      <c r="D89" s="10" t="str">
        <f>IFERROR(INDEX('Employee Master'!$M$5:$M$104,MATCH(A89,'Employee Master'!$A$5:$A$104,0)),"")</f>
        <v/>
      </c>
      <c r="E89" s="10" t="str">
        <f>IFERROR(INDEX('Employee Master'!$N$5:$N$104,MATCH(A89,'Employee Master'!$A$5:$A$104,0)),"")</f>
        <v/>
      </c>
      <c r="F89" s="10" t="str">
        <f>IFERROR(INDEX('Employee Master'!$O$5:$O$104,MATCH(A89,'Employee Master'!$A$5:$A$104,0)),"")</f>
        <v/>
      </c>
      <c r="G89" s="8"/>
      <c r="H89" s="8"/>
    </row>
    <row r="90" spans="1:8" ht="15" customHeight="1" x14ac:dyDescent="0.35">
      <c r="A90" s="5"/>
      <c r="B90" s="5" t="str">
        <f>IFERROR(INDEX('Employee Master'!$B$5:$B$104,MATCH(A90,'Employee Master'!$A$5:$A$104,0)),"")</f>
        <v/>
      </c>
      <c r="C90" s="22" t="str">
        <f>IFERROR(INDEX('Employee Master'!$L$5:$L$104,MATCH(A90,'Employee Master'!$A$5:$A$104,0)),"")</f>
        <v/>
      </c>
      <c r="D90" s="10" t="str">
        <f>IFERROR(INDEX('Employee Master'!$M$5:$M$104,MATCH(A90,'Employee Master'!$A$5:$A$104,0)),"")</f>
        <v/>
      </c>
      <c r="E90" s="10" t="str">
        <f>IFERROR(INDEX('Employee Master'!$N$5:$N$104,MATCH(A90,'Employee Master'!$A$5:$A$104,0)),"")</f>
        <v/>
      </c>
      <c r="F90" s="10" t="str">
        <f>IFERROR(INDEX('Employee Master'!$O$5:$O$104,MATCH(A90,'Employee Master'!$A$5:$A$104,0)),"")</f>
        <v/>
      </c>
      <c r="G90" s="8"/>
      <c r="H90" s="8"/>
    </row>
    <row r="91" spans="1:8" ht="15" customHeight="1" x14ac:dyDescent="0.35">
      <c r="A91" s="5"/>
      <c r="B91" s="5" t="str">
        <f>IFERROR(INDEX('Employee Master'!$B$5:$B$104,MATCH(A91,'Employee Master'!$A$5:$A$104,0)),"")</f>
        <v/>
      </c>
      <c r="C91" s="22" t="str">
        <f>IFERROR(INDEX('Employee Master'!$L$5:$L$104,MATCH(A91,'Employee Master'!$A$5:$A$104,0)),"")</f>
        <v/>
      </c>
      <c r="D91" s="10" t="str">
        <f>IFERROR(INDEX('Employee Master'!$M$5:$M$104,MATCH(A91,'Employee Master'!$A$5:$A$104,0)),"")</f>
        <v/>
      </c>
      <c r="E91" s="10" t="str">
        <f>IFERROR(INDEX('Employee Master'!$N$5:$N$104,MATCH(A91,'Employee Master'!$A$5:$A$104,0)),"")</f>
        <v/>
      </c>
      <c r="F91" s="10" t="str">
        <f>IFERROR(INDEX('Employee Master'!$O$5:$O$104,MATCH(A91,'Employee Master'!$A$5:$A$104,0)),"")</f>
        <v/>
      </c>
      <c r="G91" s="8"/>
      <c r="H91" s="8"/>
    </row>
    <row r="92" spans="1:8" ht="15" customHeight="1" x14ac:dyDescent="0.35">
      <c r="A92" s="5"/>
      <c r="B92" s="5" t="str">
        <f>IFERROR(INDEX('Employee Master'!$B$5:$B$104,MATCH(A92,'Employee Master'!$A$5:$A$104,0)),"")</f>
        <v/>
      </c>
      <c r="C92" s="22" t="str">
        <f>IFERROR(INDEX('Employee Master'!$L$5:$L$104,MATCH(A92,'Employee Master'!$A$5:$A$104,0)),"")</f>
        <v/>
      </c>
      <c r="D92" s="10" t="str">
        <f>IFERROR(INDEX('Employee Master'!$M$5:$M$104,MATCH(A92,'Employee Master'!$A$5:$A$104,0)),"")</f>
        <v/>
      </c>
      <c r="E92" s="10" t="str">
        <f>IFERROR(INDEX('Employee Master'!$N$5:$N$104,MATCH(A92,'Employee Master'!$A$5:$A$104,0)),"")</f>
        <v/>
      </c>
      <c r="F92" s="10" t="str">
        <f>IFERROR(INDEX('Employee Master'!$O$5:$O$104,MATCH(A92,'Employee Master'!$A$5:$A$104,0)),"")</f>
        <v/>
      </c>
      <c r="G92" s="8"/>
      <c r="H92" s="8"/>
    </row>
    <row r="93" spans="1:8" ht="15" customHeight="1" x14ac:dyDescent="0.35">
      <c r="A93" s="5"/>
      <c r="B93" s="5" t="str">
        <f>IFERROR(INDEX('Employee Master'!$B$5:$B$104,MATCH(A93,'Employee Master'!$A$5:$A$104,0)),"")</f>
        <v/>
      </c>
      <c r="C93" s="22" t="str">
        <f>IFERROR(INDEX('Employee Master'!$L$5:$L$104,MATCH(A93,'Employee Master'!$A$5:$A$104,0)),"")</f>
        <v/>
      </c>
      <c r="D93" s="10" t="str">
        <f>IFERROR(INDEX('Employee Master'!$M$5:$M$104,MATCH(A93,'Employee Master'!$A$5:$A$104,0)),"")</f>
        <v/>
      </c>
      <c r="E93" s="10" t="str">
        <f>IFERROR(INDEX('Employee Master'!$N$5:$N$104,MATCH(A93,'Employee Master'!$A$5:$A$104,0)),"")</f>
        <v/>
      </c>
      <c r="F93" s="10" t="str">
        <f>IFERROR(INDEX('Employee Master'!$O$5:$O$104,MATCH(A93,'Employee Master'!$A$5:$A$104,0)),"")</f>
        <v/>
      </c>
      <c r="G93" s="8"/>
      <c r="H93" s="8"/>
    </row>
    <row r="94" spans="1:8" ht="15" customHeight="1" x14ac:dyDescent="0.35">
      <c r="A94" s="5"/>
      <c r="B94" s="5" t="str">
        <f>IFERROR(INDEX('Employee Master'!$B$5:$B$104,MATCH(A94,'Employee Master'!$A$5:$A$104,0)),"")</f>
        <v/>
      </c>
      <c r="C94" s="22" t="str">
        <f>IFERROR(INDEX('Employee Master'!$L$5:$L$104,MATCH(A94,'Employee Master'!$A$5:$A$104,0)),"")</f>
        <v/>
      </c>
      <c r="D94" s="10" t="str">
        <f>IFERROR(INDEX('Employee Master'!$M$5:$M$104,MATCH(A94,'Employee Master'!$A$5:$A$104,0)),"")</f>
        <v/>
      </c>
      <c r="E94" s="10" t="str">
        <f>IFERROR(INDEX('Employee Master'!$N$5:$N$104,MATCH(A94,'Employee Master'!$A$5:$A$104,0)),"")</f>
        <v/>
      </c>
      <c r="F94" s="10" t="str">
        <f>IFERROR(INDEX('Employee Master'!$O$5:$O$104,MATCH(A94,'Employee Master'!$A$5:$A$104,0)),"")</f>
        <v/>
      </c>
      <c r="G94" s="8"/>
      <c r="H94" s="8"/>
    </row>
    <row r="95" spans="1:8" ht="15" customHeight="1" x14ac:dyDescent="0.35">
      <c r="A95" s="5"/>
      <c r="B95" s="5" t="str">
        <f>IFERROR(INDEX('Employee Master'!$B$5:$B$104,MATCH(A95,'Employee Master'!$A$5:$A$104,0)),"")</f>
        <v/>
      </c>
      <c r="C95" s="22" t="str">
        <f>IFERROR(INDEX('Employee Master'!$L$5:$L$104,MATCH(A95,'Employee Master'!$A$5:$A$104,0)),"")</f>
        <v/>
      </c>
      <c r="D95" s="10" t="str">
        <f>IFERROR(INDEX('Employee Master'!$M$5:$M$104,MATCH(A95,'Employee Master'!$A$5:$A$104,0)),"")</f>
        <v/>
      </c>
      <c r="E95" s="10" t="str">
        <f>IFERROR(INDEX('Employee Master'!$N$5:$N$104,MATCH(A95,'Employee Master'!$A$5:$A$104,0)),"")</f>
        <v/>
      </c>
      <c r="F95" s="10" t="str">
        <f>IFERROR(INDEX('Employee Master'!$O$5:$O$104,MATCH(A95,'Employee Master'!$A$5:$A$104,0)),"")</f>
        <v/>
      </c>
      <c r="G95" s="8"/>
      <c r="H95" s="8"/>
    </row>
    <row r="96" spans="1:8" ht="15" customHeight="1" x14ac:dyDescent="0.35">
      <c r="A96" s="5"/>
      <c r="B96" s="5" t="str">
        <f>IFERROR(INDEX('Employee Master'!$B$5:$B$104,MATCH(A96,'Employee Master'!$A$5:$A$104,0)),"")</f>
        <v/>
      </c>
      <c r="C96" s="22" t="str">
        <f>IFERROR(INDEX('Employee Master'!$L$5:$L$104,MATCH(A96,'Employee Master'!$A$5:$A$104,0)),"")</f>
        <v/>
      </c>
      <c r="D96" s="10" t="str">
        <f>IFERROR(INDEX('Employee Master'!$M$5:$M$104,MATCH(A96,'Employee Master'!$A$5:$A$104,0)),"")</f>
        <v/>
      </c>
      <c r="E96" s="10" t="str">
        <f>IFERROR(INDEX('Employee Master'!$N$5:$N$104,MATCH(A96,'Employee Master'!$A$5:$A$104,0)),"")</f>
        <v/>
      </c>
      <c r="F96" s="10" t="str">
        <f>IFERROR(INDEX('Employee Master'!$O$5:$O$104,MATCH(A96,'Employee Master'!$A$5:$A$104,0)),"")</f>
        <v/>
      </c>
      <c r="G96" s="8"/>
      <c r="H96" s="8"/>
    </row>
    <row r="97" spans="1:8" ht="15" customHeight="1" x14ac:dyDescent="0.35">
      <c r="A97" s="5"/>
      <c r="B97" s="5" t="str">
        <f>IFERROR(INDEX('Employee Master'!$B$5:$B$104,MATCH(A97,'Employee Master'!$A$5:$A$104,0)),"")</f>
        <v/>
      </c>
      <c r="C97" s="22" t="str">
        <f>IFERROR(INDEX('Employee Master'!$L$5:$L$104,MATCH(A97,'Employee Master'!$A$5:$A$104,0)),"")</f>
        <v/>
      </c>
      <c r="D97" s="10" t="str">
        <f>IFERROR(INDEX('Employee Master'!$M$5:$M$104,MATCH(A97,'Employee Master'!$A$5:$A$104,0)),"")</f>
        <v/>
      </c>
      <c r="E97" s="10" t="str">
        <f>IFERROR(INDEX('Employee Master'!$N$5:$N$104,MATCH(A97,'Employee Master'!$A$5:$A$104,0)),"")</f>
        <v/>
      </c>
      <c r="F97" s="10" t="str">
        <f>IFERROR(INDEX('Employee Master'!$O$5:$O$104,MATCH(A97,'Employee Master'!$A$5:$A$104,0)),"")</f>
        <v/>
      </c>
      <c r="G97" s="8"/>
      <c r="H97" s="8"/>
    </row>
    <row r="98" spans="1:8" ht="15" customHeight="1" x14ac:dyDescent="0.35">
      <c r="A98" s="5"/>
      <c r="B98" s="5" t="str">
        <f>IFERROR(INDEX('Employee Master'!$B$5:$B$104,MATCH(A98,'Employee Master'!$A$5:$A$104,0)),"")</f>
        <v/>
      </c>
      <c r="C98" s="22" t="str">
        <f>IFERROR(INDEX('Employee Master'!$L$5:$L$104,MATCH(A98,'Employee Master'!$A$5:$A$104,0)),"")</f>
        <v/>
      </c>
      <c r="D98" s="10" t="str">
        <f>IFERROR(INDEX('Employee Master'!$M$5:$M$104,MATCH(A98,'Employee Master'!$A$5:$A$104,0)),"")</f>
        <v/>
      </c>
      <c r="E98" s="10" t="str">
        <f>IFERROR(INDEX('Employee Master'!$N$5:$N$104,MATCH(A98,'Employee Master'!$A$5:$A$104,0)),"")</f>
        <v/>
      </c>
      <c r="F98" s="10" t="str">
        <f>IFERROR(INDEX('Employee Master'!$O$5:$O$104,MATCH(A98,'Employee Master'!$A$5:$A$104,0)),"")</f>
        <v/>
      </c>
      <c r="G98" s="8"/>
      <c r="H98" s="8"/>
    </row>
    <row r="99" spans="1:8" ht="15" customHeight="1" x14ac:dyDescent="0.35">
      <c r="A99" s="5"/>
      <c r="B99" s="5" t="str">
        <f>IFERROR(INDEX('Employee Master'!$B$5:$B$104,MATCH(A99,'Employee Master'!$A$5:$A$104,0)),"")</f>
        <v/>
      </c>
      <c r="C99" s="22" t="str">
        <f>IFERROR(INDEX('Employee Master'!$L$5:$L$104,MATCH(A99,'Employee Master'!$A$5:$A$104,0)),"")</f>
        <v/>
      </c>
      <c r="D99" s="10" t="str">
        <f>IFERROR(INDEX('Employee Master'!$M$5:$M$104,MATCH(A99,'Employee Master'!$A$5:$A$104,0)),"")</f>
        <v/>
      </c>
      <c r="E99" s="10" t="str">
        <f>IFERROR(INDEX('Employee Master'!$N$5:$N$104,MATCH(A99,'Employee Master'!$A$5:$A$104,0)),"")</f>
        <v/>
      </c>
      <c r="F99" s="10" t="str">
        <f>IFERROR(INDEX('Employee Master'!$O$5:$O$104,MATCH(A99,'Employee Master'!$A$5:$A$104,0)),"")</f>
        <v/>
      </c>
      <c r="G99" s="8"/>
      <c r="H99" s="8"/>
    </row>
    <row r="100" spans="1:8" ht="15" customHeight="1" x14ac:dyDescent="0.35">
      <c r="A100" s="5"/>
      <c r="B100" s="5" t="str">
        <f>IFERROR(INDEX('Employee Master'!$B$5:$B$104,MATCH(A100,'Employee Master'!$A$5:$A$104,0)),"")</f>
        <v/>
      </c>
      <c r="C100" s="22" t="str">
        <f>IFERROR(INDEX('Employee Master'!$L$5:$L$104,MATCH(A100,'Employee Master'!$A$5:$A$104,0)),"")</f>
        <v/>
      </c>
      <c r="D100" s="10" t="str">
        <f>IFERROR(INDEX('Employee Master'!$M$5:$M$104,MATCH(A100,'Employee Master'!$A$5:$A$104,0)),"")</f>
        <v/>
      </c>
      <c r="E100" s="10" t="str">
        <f>IFERROR(INDEX('Employee Master'!$N$5:$N$104,MATCH(A100,'Employee Master'!$A$5:$A$104,0)),"")</f>
        <v/>
      </c>
      <c r="F100" s="10" t="str">
        <f>IFERROR(INDEX('Employee Master'!$O$5:$O$104,MATCH(A100,'Employee Master'!$A$5:$A$104,0)),"")</f>
        <v/>
      </c>
      <c r="G100" s="8"/>
      <c r="H100" s="8"/>
    </row>
    <row r="101" spans="1:8" ht="15" customHeight="1" x14ac:dyDescent="0.35">
      <c r="A101" s="5"/>
      <c r="B101" s="5" t="str">
        <f>IFERROR(INDEX('Employee Master'!$B$5:$B$104,MATCH(A101,'Employee Master'!$A$5:$A$104,0)),"")</f>
        <v/>
      </c>
      <c r="C101" s="22" t="str">
        <f>IFERROR(INDEX('Employee Master'!$L$5:$L$104,MATCH(A101,'Employee Master'!$A$5:$A$104,0)),"")</f>
        <v/>
      </c>
      <c r="D101" s="10" t="str">
        <f>IFERROR(INDEX('Employee Master'!$M$5:$M$104,MATCH(A101,'Employee Master'!$A$5:$A$104,0)),"")</f>
        <v/>
      </c>
      <c r="E101" s="10" t="str">
        <f>IFERROR(INDEX('Employee Master'!$N$5:$N$104,MATCH(A101,'Employee Master'!$A$5:$A$104,0)),"")</f>
        <v/>
      </c>
      <c r="F101" s="10" t="str">
        <f>IFERROR(INDEX('Employee Master'!$O$5:$O$104,MATCH(A101,'Employee Master'!$A$5:$A$104,0)),"")</f>
        <v/>
      </c>
      <c r="G101" s="8"/>
      <c r="H101" s="8"/>
    </row>
    <row r="102" spans="1:8" ht="15" customHeight="1" x14ac:dyDescent="0.35">
      <c r="A102" s="5"/>
      <c r="B102" s="5" t="str">
        <f>IFERROR(INDEX('Employee Master'!$B$5:$B$104,MATCH(A102,'Employee Master'!$A$5:$A$104,0)),"")</f>
        <v/>
      </c>
      <c r="C102" s="22" t="str">
        <f>IFERROR(INDEX('Employee Master'!$L$5:$L$104,MATCH(A102,'Employee Master'!$A$5:$A$104,0)),"")</f>
        <v/>
      </c>
      <c r="D102" s="10" t="str">
        <f>IFERROR(INDEX('Employee Master'!$M$5:$M$104,MATCH(A102,'Employee Master'!$A$5:$A$104,0)),"")</f>
        <v/>
      </c>
      <c r="E102" s="10" t="str">
        <f>IFERROR(INDEX('Employee Master'!$N$5:$N$104,MATCH(A102,'Employee Master'!$A$5:$A$104,0)),"")</f>
        <v/>
      </c>
      <c r="F102" s="10" t="str">
        <f>IFERROR(INDEX('Employee Master'!$O$5:$O$104,MATCH(A102,'Employee Master'!$A$5:$A$104,0)),"")</f>
        <v/>
      </c>
      <c r="G102" s="8"/>
      <c r="H102" s="8"/>
    </row>
    <row r="103" spans="1:8" ht="15" customHeight="1" x14ac:dyDescent="0.35">
      <c r="A103" s="5"/>
      <c r="B103" s="5" t="str">
        <f>IFERROR(INDEX('Employee Master'!$B$5:$B$104,MATCH(A103,'Employee Master'!$A$5:$A$104,0)),"")</f>
        <v/>
      </c>
      <c r="C103" s="22" t="str">
        <f>IFERROR(INDEX('Employee Master'!$L$5:$L$104,MATCH(A103,'Employee Master'!$A$5:$A$104,0)),"")</f>
        <v/>
      </c>
      <c r="D103" s="10" t="str">
        <f>IFERROR(INDEX('Employee Master'!$M$5:$M$104,MATCH(A103,'Employee Master'!$A$5:$A$104,0)),"")</f>
        <v/>
      </c>
      <c r="E103" s="10" t="str">
        <f>IFERROR(INDEX('Employee Master'!$N$5:$N$104,MATCH(A103,'Employee Master'!$A$5:$A$104,0)),"")</f>
        <v/>
      </c>
      <c r="F103" s="10" t="str">
        <f>IFERROR(INDEX('Employee Master'!$O$5:$O$104,MATCH(A103,'Employee Master'!$A$5:$A$104,0)),"")</f>
        <v/>
      </c>
      <c r="G103" s="8"/>
      <c r="H103" s="8"/>
    </row>
    <row r="104" spans="1:8" ht="15" customHeight="1" x14ac:dyDescent="0.35">
      <c r="A104" s="5"/>
      <c r="B104" s="5" t="str">
        <f>IFERROR(INDEX('Employee Master'!$B$5:$B$104,MATCH(A104,'Employee Master'!$A$5:$A$104,0)),"")</f>
        <v/>
      </c>
      <c r="C104" s="22" t="str">
        <f>IFERROR(INDEX('Employee Master'!$L$5:$L$104,MATCH(A104,'Employee Master'!$A$5:$A$104,0)),"")</f>
        <v/>
      </c>
      <c r="D104" s="10" t="str">
        <f>IFERROR(INDEX('Employee Master'!$M$5:$M$104,MATCH(A104,'Employee Master'!$A$5:$A$104,0)),"")</f>
        <v/>
      </c>
      <c r="E104" s="10" t="str">
        <f>IFERROR(INDEX('Employee Master'!$N$5:$N$104,MATCH(A104,'Employee Master'!$A$5:$A$104,0)),"")</f>
        <v/>
      </c>
      <c r="F104" s="10" t="str">
        <f>IFERROR(INDEX('Employee Master'!$O$5:$O$104,MATCH(A104,'Employee Master'!$A$5:$A$104,0)),"")</f>
        <v/>
      </c>
      <c r="G104" s="8"/>
      <c r="H104" s="8"/>
    </row>
  </sheetData>
  <mergeCells count="3">
    <mergeCell ref="A1:H1"/>
    <mergeCell ref="A2:H2"/>
    <mergeCell ref="A3:H3"/>
  </mergeCells>
  <dataValidations count="2">
    <dataValidation type="list" allowBlank="1" sqref="D5:D104" xr:uid="{00000000-0002-0000-0500-000000000000}">
      <formula1>PayFrequencyList</formula1>
      <formula2>0</formula2>
    </dataValidation>
    <dataValidation type="list" allowBlank="1" sqref="G5:G104" xr:uid="{00000000-0002-0000-0500-000001000000}">
      <formula1>"Yes,No"</formula1>
      <formula2>0</formula2>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04"/>
  <sheetViews>
    <sheetView zoomScaleNormal="100" workbookViewId="0">
      <pane ySplit="4" topLeftCell="A5" activePane="bottomLeft" state="frozen"/>
      <selection pane="bottomLeft" activeCell="A5" sqref="A5"/>
    </sheetView>
  </sheetViews>
  <sheetFormatPr defaultColWidth="8.6328125" defaultRowHeight="14.5" x14ac:dyDescent="0.35"/>
  <cols>
    <col min="1" max="1" width="12" customWidth="1"/>
    <col min="2" max="2" width="22" customWidth="1"/>
    <col min="3" max="8" width="14" customWidth="1"/>
    <col min="9" max="12" width="16" customWidth="1"/>
    <col min="13" max="13" width="24" customWidth="1"/>
  </cols>
  <sheetData>
    <row r="1" spans="1:13" ht="19.5" customHeight="1" x14ac:dyDescent="0.5">
      <c r="A1" s="33" t="s">
        <v>246</v>
      </c>
      <c r="B1" s="33"/>
      <c r="C1" s="33"/>
      <c r="D1" s="33"/>
      <c r="E1" s="33"/>
      <c r="F1" s="33"/>
      <c r="G1" s="33"/>
      <c r="H1" s="33"/>
      <c r="I1" s="33"/>
      <c r="J1" s="33"/>
      <c r="K1" s="33"/>
      <c r="L1" s="33"/>
      <c r="M1" s="33"/>
    </row>
    <row r="2" spans="1:13" ht="15" customHeight="1" x14ac:dyDescent="0.35">
      <c r="A2" s="34" t="s">
        <v>247</v>
      </c>
      <c r="B2" s="34"/>
      <c r="C2" s="34"/>
      <c r="D2" s="34"/>
      <c r="E2" s="34"/>
      <c r="F2" s="34"/>
      <c r="G2" s="34"/>
      <c r="H2" s="34"/>
      <c r="I2" s="34"/>
      <c r="J2" s="34"/>
      <c r="K2" s="34"/>
      <c r="L2" s="34"/>
      <c r="M2" s="34"/>
    </row>
    <row r="4" spans="1:13" ht="31.5" customHeight="1" x14ac:dyDescent="0.35">
      <c r="A4" s="12" t="s">
        <v>197</v>
      </c>
      <c r="B4" s="12" t="s">
        <v>231</v>
      </c>
      <c r="C4" s="12" t="s">
        <v>248</v>
      </c>
      <c r="D4" s="12" t="s">
        <v>249</v>
      </c>
      <c r="E4" s="12" t="s">
        <v>250</v>
      </c>
      <c r="F4" s="12" t="s">
        <v>251</v>
      </c>
      <c r="G4" s="12" t="s">
        <v>252</v>
      </c>
      <c r="H4" s="12" t="s">
        <v>253</v>
      </c>
      <c r="I4" s="12" t="s">
        <v>254</v>
      </c>
      <c r="J4" s="12" t="s">
        <v>255</v>
      </c>
      <c r="K4" s="12" t="s">
        <v>256</v>
      </c>
      <c r="L4" s="12" t="s">
        <v>257</v>
      </c>
      <c r="M4" s="12" t="s">
        <v>155</v>
      </c>
    </row>
    <row r="5" spans="1:13" ht="15" customHeight="1" x14ac:dyDescent="0.35">
      <c r="A5" s="8" t="s">
        <v>208</v>
      </c>
      <c r="B5" s="5" t="str">
        <f>IFERROR(INDEX('Employee Master'!$B$5:$B$104,MATCH(A5,'Employee Master'!$A$5:$A$104,0)),"")</f>
        <v>Anita Sookhai</v>
      </c>
      <c r="C5" s="10">
        <f>IF(A5="","",IF(Setup!$B$44="Yes",IFERROR(SUMPRODUCT((Setup!$B$47:$B$49&lt;=INDEX('Employee Master'!$Q$5:$Q$104,MATCH(A5,'Employee Master'!$A$5:$A$104,0)))*(Setup!$C$47:$C$49&gt;=INDEX('Employee Master'!$Q$5:$Q$104,MATCH(A5,'Employee Master'!$A$5:$A$104,0)))*Setup!$D$47:$D$49),Setup!$B$22),Setup!$B$22))</f>
        <v>14</v>
      </c>
      <c r="D5" s="8">
        <v>5</v>
      </c>
      <c r="E5" s="5">
        <f t="shared" ref="E5:E36" si="0">IFERROR(C5-D5,"")</f>
        <v>9</v>
      </c>
      <c r="F5" s="5">
        <f>IF(A5="","",Setup!$B$23)</f>
        <v>14</v>
      </c>
      <c r="G5" s="8">
        <v>2</v>
      </c>
      <c r="H5" s="5">
        <f t="shared" ref="H5:H36" si="1">IFERROR(F5-G5,"")</f>
        <v>12</v>
      </c>
      <c r="I5" s="5">
        <f>IF(A5="","",Setup!$B$24)</f>
        <v>98</v>
      </c>
      <c r="J5" s="8"/>
      <c r="K5" s="5">
        <f t="shared" ref="K5:K36" si="2">IFERROR(I5-J5,"")</f>
        <v>98</v>
      </c>
      <c r="L5" s="8"/>
      <c r="M5" s="8"/>
    </row>
    <row r="6" spans="1:13" ht="15" customHeight="1" x14ac:dyDescent="0.35">
      <c r="A6" s="14" t="s">
        <v>215</v>
      </c>
      <c r="B6" s="5" t="str">
        <f>IFERROR(INDEX('Employee Master'!$B$5:$B$104,MATCH(A6,'Employee Master'!$A$5:$A$104,0)),"")</f>
        <v>Reuben Mohammed</v>
      </c>
      <c r="C6" s="10">
        <f>IF(A6="","",IF(Setup!$B$44="Yes",IFERROR(SUMPRODUCT((Setup!$B$47:$B$49&lt;=INDEX('Employee Master'!$Q$5:$Q$104,MATCH(A6,'Employee Master'!$A$5:$A$104,0)))*(Setup!$C$47:$C$49&gt;=INDEX('Employee Master'!$Q$5:$Q$104,MATCH(A6,'Employee Master'!$A$5:$A$104,0)))*Setup!$D$47:$D$49),Setup!$B$22),Setup!$B$22))</f>
        <v>14</v>
      </c>
      <c r="D6" s="8"/>
      <c r="E6" s="5">
        <f t="shared" si="0"/>
        <v>14</v>
      </c>
      <c r="F6" s="5">
        <f>IF(A6="","",Setup!$B$23)</f>
        <v>14</v>
      </c>
      <c r="G6" s="8"/>
      <c r="H6" s="5">
        <f t="shared" si="1"/>
        <v>14</v>
      </c>
      <c r="I6" s="5">
        <f>IF(A6="","",Setup!$B$24)</f>
        <v>98</v>
      </c>
      <c r="J6" s="8"/>
      <c r="K6" s="5">
        <f t="shared" si="2"/>
        <v>98</v>
      </c>
      <c r="L6" s="8"/>
      <c r="M6" s="8"/>
    </row>
    <row r="7" spans="1:13" ht="15" customHeight="1" x14ac:dyDescent="0.35">
      <c r="A7" s="8" t="s">
        <v>222</v>
      </c>
      <c r="B7" s="5" t="str">
        <f>IFERROR(INDEX('Employee Master'!$B$5:$B$104,MATCH(A7,'Employee Master'!$A$5:$A$104,0)),"")</f>
        <v>Keisha Charles</v>
      </c>
      <c r="C7" s="10">
        <f>IF(A7="","",IF(Setup!$B$44="Yes",IFERROR(SUMPRODUCT((Setup!$B$47:$B$49&lt;=INDEX('Employee Master'!$Q$5:$Q$104,MATCH(A7,'Employee Master'!$A$5:$A$104,0)))*(Setup!$C$47:$C$49&gt;=INDEX('Employee Master'!$Q$5:$Q$104,MATCH(A7,'Employee Master'!$A$5:$A$104,0)))*Setup!$D$47:$D$49),Setup!$B$22),Setup!$B$22))</f>
        <v>14</v>
      </c>
      <c r="D7" s="8"/>
      <c r="E7" s="5">
        <f t="shared" si="0"/>
        <v>14</v>
      </c>
      <c r="F7" s="5">
        <f>IF(A7="","",Setup!$B$23)</f>
        <v>14</v>
      </c>
      <c r="G7" s="8"/>
      <c r="H7" s="5">
        <f t="shared" si="1"/>
        <v>14</v>
      </c>
      <c r="I7" s="5">
        <f>IF(A7="","",Setup!$B$24)</f>
        <v>98</v>
      </c>
      <c r="J7" s="8"/>
      <c r="K7" s="5">
        <f t="shared" si="2"/>
        <v>98</v>
      </c>
      <c r="L7" s="8"/>
      <c r="M7" s="8"/>
    </row>
    <row r="8" spans="1:13" ht="15" customHeight="1" x14ac:dyDescent="0.35">
      <c r="A8" s="5"/>
      <c r="B8" s="5" t="str">
        <f>IFERROR(INDEX('Employee Master'!$B$5:$B$104,MATCH(A8,'Employee Master'!$A$5:$A$104,0)),"")</f>
        <v/>
      </c>
      <c r="C8" s="10" t="str">
        <f>IF(A8="","",IF(Setup!$B$44="Yes",IFERROR(SUMPRODUCT((Setup!$B$47:$B$49&lt;=INDEX('Employee Master'!$Q$5:$Q$104,MATCH(A8,'Employee Master'!$A$5:$A$104,0)))*(Setup!$C$47:$C$49&gt;=INDEX('Employee Master'!$Q$5:$Q$104,MATCH(A8,'Employee Master'!$A$5:$A$104,0)))*Setup!$D$47:$D$49),Setup!$B$22),Setup!$B$22))</f>
        <v/>
      </c>
      <c r="D8" s="8"/>
      <c r="E8" s="5" t="str">
        <f t="shared" si="0"/>
        <v/>
      </c>
      <c r="F8" s="5" t="str">
        <f>IF(A8="","",Setup!$B$23)</f>
        <v/>
      </c>
      <c r="G8" s="8"/>
      <c r="H8" s="5" t="str">
        <f t="shared" si="1"/>
        <v/>
      </c>
      <c r="I8" s="5" t="str">
        <f>IF(A8="","",Setup!$B$24)</f>
        <v/>
      </c>
      <c r="J8" s="8"/>
      <c r="K8" s="5" t="str">
        <f t="shared" si="2"/>
        <v/>
      </c>
      <c r="L8" s="8"/>
      <c r="M8" s="8"/>
    </row>
    <row r="9" spans="1:13" ht="15" customHeight="1" x14ac:dyDescent="0.35">
      <c r="A9" s="5"/>
      <c r="B9" s="5" t="str">
        <f>IFERROR(INDEX('Employee Master'!$B$5:$B$104,MATCH(A9,'Employee Master'!$A$5:$A$104,0)),"")</f>
        <v/>
      </c>
      <c r="C9" s="10" t="str">
        <f>IF(A9="","",IF(Setup!$B$44="Yes",IFERROR(SUMPRODUCT((Setup!$B$47:$B$49&lt;=INDEX('Employee Master'!$Q$5:$Q$104,MATCH(A9,'Employee Master'!$A$5:$A$104,0)))*(Setup!$C$47:$C$49&gt;=INDEX('Employee Master'!$Q$5:$Q$104,MATCH(A9,'Employee Master'!$A$5:$A$104,0)))*Setup!$D$47:$D$49),Setup!$B$22),Setup!$B$22))</f>
        <v/>
      </c>
      <c r="D9" s="8"/>
      <c r="E9" s="5" t="str">
        <f t="shared" si="0"/>
        <v/>
      </c>
      <c r="F9" s="5" t="str">
        <f>IF(A9="","",Setup!$B$23)</f>
        <v/>
      </c>
      <c r="G9" s="8"/>
      <c r="H9" s="5" t="str">
        <f t="shared" si="1"/>
        <v/>
      </c>
      <c r="I9" s="5" t="str">
        <f>IF(A9="","",Setup!$B$24)</f>
        <v/>
      </c>
      <c r="J9" s="8"/>
      <c r="K9" s="5" t="str">
        <f t="shared" si="2"/>
        <v/>
      </c>
      <c r="L9" s="8"/>
      <c r="M9" s="8"/>
    </row>
    <row r="10" spans="1:13" ht="15" customHeight="1" x14ac:dyDescent="0.35">
      <c r="A10" s="5"/>
      <c r="B10" s="5" t="str">
        <f>IFERROR(INDEX('Employee Master'!$B$5:$B$104,MATCH(A10,'Employee Master'!$A$5:$A$104,0)),"")</f>
        <v/>
      </c>
      <c r="C10" s="10" t="str">
        <f>IF(A10="","",IF(Setup!$B$44="Yes",IFERROR(SUMPRODUCT((Setup!$B$47:$B$49&lt;=INDEX('Employee Master'!$Q$5:$Q$104,MATCH(A10,'Employee Master'!$A$5:$A$104,0)))*(Setup!$C$47:$C$49&gt;=INDEX('Employee Master'!$Q$5:$Q$104,MATCH(A10,'Employee Master'!$A$5:$A$104,0)))*Setup!$D$47:$D$49),Setup!$B$22),Setup!$B$22))</f>
        <v/>
      </c>
      <c r="D10" s="8"/>
      <c r="E10" s="5" t="str">
        <f t="shared" si="0"/>
        <v/>
      </c>
      <c r="F10" s="5" t="str">
        <f>IF(A10="","",Setup!$B$23)</f>
        <v/>
      </c>
      <c r="G10" s="8"/>
      <c r="H10" s="5" t="str">
        <f t="shared" si="1"/>
        <v/>
      </c>
      <c r="I10" s="5" t="str">
        <f>IF(A10="","",Setup!$B$24)</f>
        <v/>
      </c>
      <c r="J10" s="8"/>
      <c r="K10" s="5" t="str">
        <f t="shared" si="2"/>
        <v/>
      </c>
      <c r="L10" s="8"/>
      <c r="M10" s="8"/>
    </row>
    <row r="11" spans="1:13" ht="15" customHeight="1" x14ac:dyDescent="0.35">
      <c r="A11" s="5"/>
      <c r="B11" s="5" t="str">
        <f>IFERROR(INDEX('Employee Master'!$B$5:$B$104,MATCH(A11,'Employee Master'!$A$5:$A$104,0)),"")</f>
        <v/>
      </c>
      <c r="C11" s="10" t="str">
        <f>IF(A11="","",IF(Setup!$B$44="Yes",IFERROR(SUMPRODUCT((Setup!$B$47:$B$49&lt;=INDEX('Employee Master'!$Q$5:$Q$104,MATCH(A11,'Employee Master'!$A$5:$A$104,0)))*(Setup!$C$47:$C$49&gt;=INDEX('Employee Master'!$Q$5:$Q$104,MATCH(A11,'Employee Master'!$A$5:$A$104,0)))*Setup!$D$47:$D$49),Setup!$B$22),Setup!$B$22))</f>
        <v/>
      </c>
      <c r="D11" s="8"/>
      <c r="E11" s="5" t="str">
        <f t="shared" si="0"/>
        <v/>
      </c>
      <c r="F11" s="5" t="str">
        <f>IF(A11="","",Setup!$B$23)</f>
        <v/>
      </c>
      <c r="G11" s="8"/>
      <c r="H11" s="5" t="str">
        <f t="shared" si="1"/>
        <v/>
      </c>
      <c r="I11" s="5" t="str">
        <f>IF(A11="","",Setup!$B$24)</f>
        <v/>
      </c>
      <c r="J11" s="8"/>
      <c r="K11" s="5" t="str">
        <f t="shared" si="2"/>
        <v/>
      </c>
      <c r="L11" s="8"/>
      <c r="M11" s="8"/>
    </row>
    <row r="12" spans="1:13" ht="15" customHeight="1" x14ac:dyDescent="0.35">
      <c r="A12" s="5"/>
      <c r="B12" s="5" t="str">
        <f>IFERROR(INDEX('Employee Master'!$B$5:$B$104,MATCH(A12,'Employee Master'!$A$5:$A$104,0)),"")</f>
        <v/>
      </c>
      <c r="C12" s="10" t="str">
        <f>IF(A12="","",IF(Setup!$B$44="Yes",IFERROR(SUMPRODUCT((Setup!$B$47:$B$49&lt;=INDEX('Employee Master'!$Q$5:$Q$104,MATCH(A12,'Employee Master'!$A$5:$A$104,0)))*(Setup!$C$47:$C$49&gt;=INDEX('Employee Master'!$Q$5:$Q$104,MATCH(A12,'Employee Master'!$A$5:$A$104,0)))*Setup!$D$47:$D$49),Setup!$B$22),Setup!$B$22))</f>
        <v/>
      </c>
      <c r="D12" s="8"/>
      <c r="E12" s="5" t="str">
        <f t="shared" si="0"/>
        <v/>
      </c>
      <c r="F12" s="5" t="str">
        <f>IF(A12="","",Setup!$B$23)</f>
        <v/>
      </c>
      <c r="G12" s="8"/>
      <c r="H12" s="5" t="str">
        <f t="shared" si="1"/>
        <v/>
      </c>
      <c r="I12" s="5" t="str">
        <f>IF(A12="","",Setup!$B$24)</f>
        <v/>
      </c>
      <c r="J12" s="8"/>
      <c r="K12" s="5" t="str">
        <f t="shared" si="2"/>
        <v/>
      </c>
      <c r="L12" s="8"/>
      <c r="M12" s="8"/>
    </row>
    <row r="13" spans="1:13" ht="15" customHeight="1" x14ac:dyDescent="0.35">
      <c r="A13" s="5"/>
      <c r="B13" s="5" t="str">
        <f>IFERROR(INDEX('Employee Master'!$B$5:$B$104,MATCH(A13,'Employee Master'!$A$5:$A$104,0)),"")</f>
        <v/>
      </c>
      <c r="C13" s="10" t="str">
        <f>IF(A13="","",IF(Setup!$B$44="Yes",IFERROR(SUMPRODUCT((Setup!$B$47:$B$49&lt;=INDEX('Employee Master'!$Q$5:$Q$104,MATCH(A13,'Employee Master'!$A$5:$A$104,0)))*(Setup!$C$47:$C$49&gt;=INDEX('Employee Master'!$Q$5:$Q$104,MATCH(A13,'Employee Master'!$A$5:$A$104,0)))*Setup!$D$47:$D$49),Setup!$B$22),Setup!$B$22))</f>
        <v/>
      </c>
      <c r="D13" s="8"/>
      <c r="E13" s="5" t="str">
        <f t="shared" si="0"/>
        <v/>
      </c>
      <c r="F13" s="5" t="str">
        <f>IF(A13="","",Setup!$B$23)</f>
        <v/>
      </c>
      <c r="G13" s="8"/>
      <c r="H13" s="5" t="str">
        <f t="shared" si="1"/>
        <v/>
      </c>
      <c r="I13" s="5" t="str">
        <f>IF(A13="","",Setup!$B$24)</f>
        <v/>
      </c>
      <c r="J13" s="8"/>
      <c r="K13" s="5" t="str">
        <f t="shared" si="2"/>
        <v/>
      </c>
      <c r="L13" s="8"/>
      <c r="M13" s="8"/>
    </row>
    <row r="14" spans="1:13" ht="15" customHeight="1" x14ac:dyDescent="0.35">
      <c r="A14" s="5"/>
      <c r="B14" s="5" t="str">
        <f>IFERROR(INDEX('Employee Master'!$B$5:$B$104,MATCH(A14,'Employee Master'!$A$5:$A$104,0)),"")</f>
        <v/>
      </c>
      <c r="C14" s="10" t="str">
        <f>IF(A14="","",IF(Setup!$B$44="Yes",IFERROR(SUMPRODUCT((Setup!$B$47:$B$49&lt;=INDEX('Employee Master'!$Q$5:$Q$104,MATCH(A14,'Employee Master'!$A$5:$A$104,0)))*(Setup!$C$47:$C$49&gt;=INDEX('Employee Master'!$Q$5:$Q$104,MATCH(A14,'Employee Master'!$A$5:$A$104,0)))*Setup!$D$47:$D$49),Setup!$B$22),Setup!$B$22))</f>
        <v/>
      </c>
      <c r="D14" s="8"/>
      <c r="E14" s="5" t="str">
        <f t="shared" si="0"/>
        <v/>
      </c>
      <c r="F14" s="5" t="str">
        <f>IF(A14="","",Setup!$B$23)</f>
        <v/>
      </c>
      <c r="G14" s="8"/>
      <c r="H14" s="5" t="str">
        <f t="shared" si="1"/>
        <v/>
      </c>
      <c r="I14" s="5" t="str">
        <f>IF(A14="","",Setup!$B$24)</f>
        <v/>
      </c>
      <c r="J14" s="8"/>
      <c r="K14" s="5" t="str">
        <f t="shared" si="2"/>
        <v/>
      </c>
      <c r="L14" s="8"/>
      <c r="M14" s="8"/>
    </row>
    <row r="15" spans="1:13" ht="15" customHeight="1" x14ac:dyDescent="0.35">
      <c r="A15" s="5"/>
      <c r="B15" s="5" t="str">
        <f>IFERROR(INDEX('Employee Master'!$B$5:$B$104,MATCH(A15,'Employee Master'!$A$5:$A$104,0)),"")</f>
        <v/>
      </c>
      <c r="C15" s="10" t="str">
        <f>IF(A15="","",IF(Setup!$B$44="Yes",IFERROR(SUMPRODUCT((Setup!$B$47:$B$49&lt;=INDEX('Employee Master'!$Q$5:$Q$104,MATCH(A15,'Employee Master'!$A$5:$A$104,0)))*(Setup!$C$47:$C$49&gt;=INDEX('Employee Master'!$Q$5:$Q$104,MATCH(A15,'Employee Master'!$A$5:$A$104,0)))*Setup!$D$47:$D$49),Setup!$B$22),Setup!$B$22))</f>
        <v/>
      </c>
      <c r="D15" s="8"/>
      <c r="E15" s="5" t="str">
        <f t="shared" si="0"/>
        <v/>
      </c>
      <c r="F15" s="5" t="str">
        <f>IF(A15="","",Setup!$B$23)</f>
        <v/>
      </c>
      <c r="G15" s="8"/>
      <c r="H15" s="5" t="str">
        <f t="shared" si="1"/>
        <v/>
      </c>
      <c r="I15" s="5" t="str">
        <f>IF(A15="","",Setup!$B$24)</f>
        <v/>
      </c>
      <c r="J15" s="8"/>
      <c r="K15" s="5" t="str">
        <f t="shared" si="2"/>
        <v/>
      </c>
      <c r="L15" s="8"/>
      <c r="M15" s="8"/>
    </row>
    <row r="16" spans="1:13" ht="15" customHeight="1" x14ac:dyDescent="0.35">
      <c r="A16" s="5"/>
      <c r="B16" s="5" t="str">
        <f>IFERROR(INDEX('Employee Master'!$B$5:$B$104,MATCH(A16,'Employee Master'!$A$5:$A$104,0)),"")</f>
        <v/>
      </c>
      <c r="C16" s="10" t="str">
        <f>IF(A16="","",IF(Setup!$B$44="Yes",IFERROR(SUMPRODUCT((Setup!$B$47:$B$49&lt;=INDEX('Employee Master'!$Q$5:$Q$104,MATCH(A16,'Employee Master'!$A$5:$A$104,0)))*(Setup!$C$47:$C$49&gt;=INDEX('Employee Master'!$Q$5:$Q$104,MATCH(A16,'Employee Master'!$A$5:$A$104,0)))*Setup!$D$47:$D$49),Setup!$B$22),Setup!$B$22))</f>
        <v/>
      </c>
      <c r="D16" s="8"/>
      <c r="E16" s="5" t="str">
        <f t="shared" si="0"/>
        <v/>
      </c>
      <c r="F16" s="5" t="str">
        <f>IF(A16="","",Setup!$B$23)</f>
        <v/>
      </c>
      <c r="G16" s="8"/>
      <c r="H16" s="5" t="str">
        <f t="shared" si="1"/>
        <v/>
      </c>
      <c r="I16" s="5" t="str">
        <f>IF(A16="","",Setup!$B$24)</f>
        <v/>
      </c>
      <c r="J16" s="8"/>
      <c r="K16" s="5" t="str">
        <f t="shared" si="2"/>
        <v/>
      </c>
      <c r="L16" s="8"/>
      <c r="M16" s="8"/>
    </row>
    <row r="17" spans="1:13" ht="15" customHeight="1" x14ac:dyDescent="0.35">
      <c r="A17" s="5"/>
      <c r="B17" s="5" t="str">
        <f>IFERROR(INDEX('Employee Master'!$B$5:$B$104,MATCH(A17,'Employee Master'!$A$5:$A$104,0)),"")</f>
        <v/>
      </c>
      <c r="C17" s="10" t="str">
        <f>IF(A17="","",IF(Setup!$B$44="Yes",IFERROR(SUMPRODUCT((Setup!$B$47:$B$49&lt;=INDEX('Employee Master'!$Q$5:$Q$104,MATCH(A17,'Employee Master'!$A$5:$A$104,0)))*(Setup!$C$47:$C$49&gt;=INDEX('Employee Master'!$Q$5:$Q$104,MATCH(A17,'Employee Master'!$A$5:$A$104,0)))*Setup!$D$47:$D$49),Setup!$B$22),Setup!$B$22))</f>
        <v/>
      </c>
      <c r="D17" s="8"/>
      <c r="E17" s="5" t="str">
        <f t="shared" si="0"/>
        <v/>
      </c>
      <c r="F17" s="5" t="str">
        <f>IF(A17="","",Setup!$B$23)</f>
        <v/>
      </c>
      <c r="G17" s="8"/>
      <c r="H17" s="5" t="str">
        <f t="shared" si="1"/>
        <v/>
      </c>
      <c r="I17" s="5" t="str">
        <f>IF(A17="","",Setup!$B$24)</f>
        <v/>
      </c>
      <c r="J17" s="8"/>
      <c r="K17" s="5" t="str">
        <f t="shared" si="2"/>
        <v/>
      </c>
      <c r="L17" s="8"/>
      <c r="M17" s="8"/>
    </row>
    <row r="18" spans="1:13" ht="15" customHeight="1" x14ac:dyDescent="0.35">
      <c r="A18" s="5"/>
      <c r="B18" s="5" t="str">
        <f>IFERROR(INDEX('Employee Master'!$B$5:$B$104,MATCH(A18,'Employee Master'!$A$5:$A$104,0)),"")</f>
        <v/>
      </c>
      <c r="C18" s="10" t="str">
        <f>IF(A18="","",IF(Setup!$B$44="Yes",IFERROR(SUMPRODUCT((Setup!$B$47:$B$49&lt;=INDEX('Employee Master'!$Q$5:$Q$104,MATCH(A18,'Employee Master'!$A$5:$A$104,0)))*(Setup!$C$47:$C$49&gt;=INDEX('Employee Master'!$Q$5:$Q$104,MATCH(A18,'Employee Master'!$A$5:$A$104,0)))*Setup!$D$47:$D$49),Setup!$B$22),Setup!$B$22))</f>
        <v/>
      </c>
      <c r="D18" s="8"/>
      <c r="E18" s="5" t="str">
        <f t="shared" si="0"/>
        <v/>
      </c>
      <c r="F18" s="5" t="str">
        <f>IF(A18="","",Setup!$B$23)</f>
        <v/>
      </c>
      <c r="G18" s="8"/>
      <c r="H18" s="5" t="str">
        <f t="shared" si="1"/>
        <v/>
      </c>
      <c r="I18" s="5" t="str">
        <f>IF(A18="","",Setup!$B$24)</f>
        <v/>
      </c>
      <c r="J18" s="8"/>
      <c r="K18" s="5" t="str">
        <f t="shared" si="2"/>
        <v/>
      </c>
      <c r="L18" s="8"/>
      <c r="M18" s="8"/>
    </row>
    <row r="19" spans="1:13" ht="15" customHeight="1" x14ac:dyDescent="0.35">
      <c r="A19" s="5"/>
      <c r="B19" s="5" t="str">
        <f>IFERROR(INDEX('Employee Master'!$B$5:$B$104,MATCH(A19,'Employee Master'!$A$5:$A$104,0)),"")</f>
        <v/>
      </c>
      <c r="C19" s="10" t="str">
        <f>IF(A19="","",IF(Setup!$B$44="Yes",IFERROR(SUMPRODUCT((Setup!$B$47:$B$49&lt;=INDEX('Employee Master'!$Q$5:$Q$104,MATCH(A19,'Employee Master'!$A$5:$A$104,0)))*(Setup!$C$47:$C$49&gt;=INDEX('Employee Master'!$Q$5:$Q$104,MATCH(A19,'Employee Master'!$A$5:$A$104,0)))*Setup!$D$47:$D$49),Setup!$B$22),Setup!$B$22))</f>
        <v/>
      </c>
      <c r="D19" s="8"/>
      <c r="E19" s="5" t="str">
        <f t="shared" si="0"/>
        <v/>
      </c>
      <c r="F19" s="5" t="str">
        <f>IF(A19="","",Setup!$B$23)</f>
        <v/>
      </c>
      <c r="G19" s="8"/>
      <c r="H19" s="5" t="str">
        <f t="shared" si="1"/>
        <v/>
      </c>
      <c r="I19" s="5" t="str">
        <f>IF(A19="","",Setup!$B$24)</f>
        <v/>
      </c>
      <c r="J19" s="8"/>
      <c r="K19" s="5" t="str">
        <f t="shared" si="2"/>
        <v/>
      </c>
      <c r="L19" s="8"/>
      <c r="M19" s="8"/>
    </row>
    <row r="20" spans="1:13" ht="15" customHeight="1" x14ac:dyDescent="0.35">
      <c r="A20" s="5"/>
      <c r="B20" s="5" t="str">
        <f>IFERROR(INDEX('Employee Master'!$B$5:$B$104,MATCH(A20,'Employee Master'!$A$5:$A$104,0)),"")</f>
        <v/>
      </c>
      <c r="C20" s="10" t="str">
        <f>IF(A20="","",IF(Setup!$B$44="Yes",IFERROR(SUMPRODUCT((Setup!$B$47:$B$49&lt;=INDEX('Employee Master'!$Q$5:$Q$104,MATCH(A20,'Employee Master'!$A$5:$A$104,0)))*(Setup!$C$47:$C$49&gt;=INDEX('Employee Master'!$Q$5:$Q$104,MATCH(A20,'Employee Master'!$A$5:$A$104,0)))*Setup!$D$47:$D$49),Setup!$B$22),Setup!$B$22))</f>
        <v/>
      </c>
      <c r="D20" s="8"/>
      <c r="E20" s="5" t="str">
        <f t="shared" si="0"/>
        <v/>
      </c>
      <c r="F20" s="5" t="str">
        <f>IF(A20="","",Setup!$B$23)</f>
        <v/>
      </c>
      <c r="G20" s="8"/>
      <c r="H20" s="5" t="str">
        <f t="shared" si="1"/>
        <v/>
      </c>
      <c r="I20" s="5" t="str">
        <f>IF(A20="","",Setup!$B$24)</f>
        <v/>
      </c>
      <c r="J20" s="8"/>
      <c r="K20" s="5" t="str">
        <f t="shared" si="2"/>
        <v/>
      </c>
      <c r="L20" s="8"/>
      <c r="M20" s="8"/>
    </row>
    <row r="21" spans="1:13" ht="15" customHeight="1" x14ac:dyDescent="0.35">
      <c r="A21" s="5"/>
      <c r="B21" s="5" t="str">
        <f>IFERROR(INDEX('Employee Master'!$B$5:$B$104,MATCH(A21,'Employee Master'!$A$5:$A$104,0)),"")</f>
        <v/>
      </c>
      <c r="C21" s="10" t="str">
        <f>IF(A21="","",IF(Setup!$B$44="Yes",IFERROR(SUMPRODUCT((Setup!$B$47:$B$49&lt;=INDEX('Employee Master'!$Q$5:$Q$104,MATCH(A21,'Employee Master'!$A$5:$A$104,0)))*(Setup!$C$47:$C$49&gt;=INDEX('Employee Master'!$Q$5:$Q$104,MATCH(A21,'Employee Master'!$A$5:$A$104,0)))*Setup!$D$47:$D$49),Setup!$B$22),Setup!$B$22))</f>
        <v/>
      </c>
      <c r="D21" s="8"/>
      <c r="E21" s="5" t="str">
        <f t="shared" si="0"/>
        <v/>
      </c>
      <c r="F21" s="5" t="str">
        <f>IF(A21="","",Setup!$B$23)</f>
        <v/>
      </c>
      <c r="G21" s="8"/>
      <c r="H21" s="5" t="str">
        <f t="shared" si="1"/>
        <v/>
      </c>
      <c r="I21" s="5" t="str">
        <f>IF(A21="","",Setup!$B$24)</f>
        <v/>
      </c>
      <c r="J21" s="8"/>
      <c r="K21" s="5" t="str">
        <f t="shared" si="2"/>
        <v/>
      </c>
      <c r="L21" s="8"/>
      <c r="M21" s="8"/>
    </row>
    <row r="22" spans="1:13" ht="15" customHeight="1" x14ac:dyDescent="0.35">
      <c r="A22" s="5"/>
      <c r="B22" s="5" t="str">
        <f>IFERROR(INDEX('Employee Master'!$B$5:$B$104,MATCH(A22,'Employee Master'!$A$5:$A$104,0)),"")</f>
        <v/>
      </c>
      <c r="C22" s="10" t="str">
        <f>IF(A22="","",IF(Setup!$B$44="Yes",IFERROR(SUMPRODUCT((Setup!$B$47:$B$49&lt;=INDEX('Employee Master'!$Q$5:$Q$104,MATCH(A22,'Employee Master'!$A$5:$A$104,0)))*(Setup!$C$47:$C$49&gt;=INDEX('Employee Master'!$Q$5:$Q$104,MATCH(A22,'Employee Master'!$A$5:$A$104,0)))*Setup!$D$47:$D$49),Setup!$B$22),Setup!$B$22))</f>
        <v/>
      </c>
      <c r="D22" s="8"/>
      <c r="E22" s="5" t="str">
        <f t="shared" si="0"/>
        <v/>
      </c>
      <c r="F22" s="5" t="str">
        <f>IF(A22="","",Setup!$B$23)</f>
        <v/>
      </c>
      <c r="G22" s="8"/>
      <c r="H22" s="5" t="str">
        <f t="shared" si="1"/>
        <v/>
      </c>
      <c r="I22" s="5" t="str">
        <f>IF(A22="","",Setup!$B$24)</f>
        <v/>
      </c>
      <c r="J22" s="8"/>
      <c r="K22" s="5" t="str">
        <f t="shared" si="2"/>
        <v/>
      </c>
      <c r="L22" s="8"/>
      <c r="M22" s="8"/>
    </row>
    <row r="23" spans="1:13" ht="15" customHeight="1" x14ac:dyDescent="0.35">
      <c r="A23" s="5"/>
      <c r="B23" s="5" t="str">
        <f>IFERROR(INDEX('Employee Master'!$B$5:$B$104,MATCH(A23,'Employee Master'!$A$5:$A$104,0)),"")</f>
        <v/>
      </c>
      <c r="C23" s="10" t="str">
        <f>IF(A23="","",IF(Setup!$B$44="Yes",IFERROR(SUMPRODUCT((Setup!$B$47:$B$49&lt;=INDEX('Employee Master'!$Q$5:$Q$104,MATCH(A23,'Employee Master'!$A$5:$A$104,0)))*(Setup!$C$47:$C$49&gt;=INDEX('Employee Master'!$Q$5:$Q$104,MATCH(A23,'Employee Master'!$A$5:$A$104,0)))*Setup!$D$47:$D$49),Setup!$B$22),Setup!$B$22))</f>
        <v/>
      </c>
      <c r="D23" s="8"/>
      <c r="E23" s="5" t="str">
        <f t="shared" si="0"/>
        <v/>
      </c>
      <c r="F23" s="5" t="str">
        <f>IF(A23="","",Setup!$B$23)</f>
        <v/>
      </c>
      <c r="G23" s="8"/>
      <c r="H23" s="5" t="str">
        <f t="shared" si="1"/>
        <v/>
      </c>
      <c r="I23" s="5" t="str">
        <f>IF(A23="","",Setup!$B$24)</f>
        <v/>
      </c>
      <c r="J23" s="8"/>
      <c r="K23" s="5" t="str">
        <f t="shared" si="2"/>
        <v/>
      </c>
      <c r="L23" s="8"/>
      <c r="M23" s="8"/>
    </row>
    <row r="24" spans="1:13" ht="15" customHeight="1" x14ac:dyDescent="0.35">
      <c r="A24" s="5"/>
      <c r="B24" s="5" t="str">
        <f>IFERROR(INDEX('Employee Master'!$B$5:$B$104,MATCH(A24,'Employee Master'!$A$5:$A$104,0)),"")</f>
        <v/>
      </c>
      <c r="C24" s="10" t="str">
        <f>IF(A24="","",IF(Setup!$B$44="Yes",IFERROR(SUMPRODUCT((Setup!$B$47:$B$49&lt;=INDEX('Employee Master'!$Q$5:$Q$104,MATCH(A24,'Employee Master'!$A$5:$A$104,0)))*(Setup!$C$47:$C$49&gt;=INDEX('Employee Master'!$Q$5:$Q$104,MATCH(A24,'Employee Master'!$A$5:$A$104,0)))*Setup!$D$47:$D$49),Setup!$B$22),Setup!$B$22))</f>
        <v/>
      </c>
      <c r="D24" s="8"/>
      <c r="E24" s="5" t="str">
        <f t="shared" si="0"/>
        <v/>
      </c>
      <c r="F24" s="5" t="str">
        <f>IF(A24="","",Setup!$B$23)</f>
        <v/>
      </c>
      <c r="G24" s="8"/>
      <c r="H24" s="5" t="str">
        <f t="shared" si="1"/>
        <v/>
      </c>
      <c r="I24" s="5" t="str">
        <f>IF(A24="","",Setup!$B$24)</f>
        <v/>
      </c>
      <c r="J24" s="8"/>
      <c r="K24" s="5" t="str">
        <f t="shared" si="2"/>
        <v/>
      </c>
      <c r="L24" s="8"/>
      <c r="M24" s="8"/>
    </row>
    <row r="25" spans="1:13" ht="15" customHeight="1" x14ac:dyDescent="0.35">
      <c r="A25" s="5"/>
      <c r="B25" s="5" t="str">
        <f>IFERROR(INDEX('Employee Master'!$B$5:$B$104,MATCH(A25,'Employee Master'!$A$5:$A$104,0)),"")</f>
        <v/>
      </c>
      <c r="C25" s="10" t="str">
        <f>IF(A25="","",IF(Setup!$B$44="Yes",IFERROR(SUMPRODUCT((Setup!$B$47:$B$49&lt;=INDEX('Employee Master'!$Q$5:$Q$104,MATCH(A25,'Employee Master'!$A$5:$A$104,0)))*(Setup!$C$47:$C$49&gt;=INDEX('Employee Master'!$Q$5:$Q$104,MATCH(A25,'Employee Master'!$A$5:$A$104,0)))*Setup!$D$47:$D$49),Setup!$B$22),Setup!$B$22))</f>
        <v/>
      </c>
      <c r="D25" s="8"/>
      <c r="E25" s="5" t="str">
        <f t="shared" si="0"/>
        <v/>
      </c>
      <c r="F25" s="5" t="str">
        <f>IF(A25="","",Setup!$B$23)</f>
        <v/>
      </c>
      <c r="G25" s="8"/>
      <c r="H25" s="5" t="str">
        <f t="shared" si="1"/>
        <v/>
      </c>
      <c r="I25" s="5" t="str">
        <f>IF(A25="","",Setup!$B$24)</f>
        <v/>
      </c>
      <c r="J25" s="8"/>
      <c r="K25" s="5" t="str">
        <f t="shared" si="2"/>
        <v/>
      </c>
      <c r="L25" s="8"/>
      <c r="M25" s="8"/>
    </row>
    <row r="26" spans="1:13" ht="15" customHeight="1" x14ac:dyDescent="0.35">
      <c r="A26" s="5"/>
      <c r="B26" s="5" t="str">
        <f>IFERROR(INDEX('Employee Master'!$B$5:$B$104,MATCH(A26,'Employee Master'!$A$5:$A$104,0)),"")</f>
        <v/>
      </c>
      <c r="C26" s="10" t="str">
        <f>IF(A26="","",IF(Setup!$B$44="Yes",IFERROR(SUMPRODUCT((Setup!$B$47:$B$49&lt;=INDEX('Employee Master'!$Q$5:$Q$104,MATCH(A26,'Employee Master'!$A$5:$A$104,0)))*(Setup!$C$47:$C$49&gt;=INDEX('Employee Master'!$Q$5:$Q$104,MATCH(A26,'Employee Master'!$A$5:$A$104,0)))*Setup!$D$47:$D$49),Setup!$B$22),Setup!$B$22))</f>
        <v/>
      </c>
      <c r="D26" s="8"/>
      <c r="E26" s="5" t="str">
        <f t="shared" si="0"/>
        <v/>
      </c>
      <c r="F26" s="5" t="str">
        <f>IF(A26="","",Setup!$B$23)</f>
        <v/>
      </c>
      <c r="G26" s="8"/>
      <c r="H26" s="5" t="str">
        <f t="shared" si="1"/>
        <v/>
      </c>
      <c r="I26" s="5" t="str">
        <f>IF(A26="","",Setup!$B$24)</f>
        <v/>
      </c>
      <c r="J26" s="8"/>
      <c r="K26" s="5" t="str">
        <f t="shared" si="2"/>
        <v/>
      </c>
      <c r="L26" s="8"/>
      <c r="M26" s="8"/>
    </row>
    <row r="27" spans="1:13" ht="15" customHeight="1" x14ac:dyDescent="0.35">
      <c r="A27" s="5"/>
      <c r="B27" s="5" t="str">
        <f>IFERROR(INDEX('Employee Master'!$B$5:$B$104,MATCH(A27,'Employee Master'!$A$5:$A$104,0)),"")</f>
        <v/>
      </c>
      <c r="C27" s="10" t="str">
        <f>IF(A27="","",IF(Setup!$B$44="Yes",IFERROR(SUMPRODUCT((Setup!$B$47:$B$49&lt;=INDEX('Employee Master'!$Q$5:$Q$104,MATCH(A27,'Employee Master'!$A$5:$A$104,0)))*(Setup!$C$47:$C$49&gt;=INDEX('Employee Master'!$Q$5:$Q$104,MATCH(A27,'Employee Master'!$A$5:$A$104,0)))*Setup!$D$47:$D$49),Setup!$B$22),Setup!$B$22))</f>
        <v/>
      </c>
      <c r="D27" s="8"/>
      <c r="E27" s="5" t="str">
        <f t="shared" si="0"/>
        <v/>
      </c>
      <c r="F27" s="5" t="str">
        <f>IF(A27="","",Setup!$B$23)</f>
        <v/>
      </c>
      <c r="G27" s="8"/>
      <c r="H27" s="5" t="str">
        <f t="shared" si="1"/>
        <v/>
      </c>
      <c r="I27" s="5" t="str">
        <f>IF(A27="","",Setup!$B$24)</f>
        <v/>
      </c>
      <c r="J27" s="8"/>
      <c r="K27" s="5" t="str">
        <f t="shared" si="2"/>
        <v/>
      </c>
      <c r="L27" s="8"/>
      <c r="M27" s="8"/>
    </row>
    <row r="28" spans="1:13" ht="15" customHeight="1" x14ac:dyDescent="0.35">
      <c r="A28" s="5"/>
      <c r="B28" s="5" t="str">
        <f>IFERROR(INDEX('Employee Master'!$B$5:$B$104,MATCH(A28,'Employee Master'!$A$5:$A$104,0)),"")</f>
        <v/>
      </c>
      <c r="C28" s="10" t="str">
        <f>IF(A28="","",IF(Setup!$B$44="Yes",IFERROR(SUMPRODUCT((Setup!$B$47:$B$49&lt;=INDEX('Employee Master'!$Q$5:$Q$104,MATCH(A28,'Employee Master'!$A$5:$A$104,0)))*(Setup!$C$47:$C$49&gt;=INDEX('Employee Master'!$Q$5:$Q$104,MATCH(A28,'Employee Master'!$A$5:$A$104,0)))*Setup!$D$47:$D$49),Setup!$B$22),Setup!$B$22))</f>
        <v/>
      </c>
      <c r="D28" s="8"/>
      <c r="E28" s="5" t="str">
        <f t="shared" si="0"/>
        <v/>
      </c>
      <c r="F28" s="5" t="str">
        <f>IF(A28="","",Setup!$B$23)</f>
        <v/>
      </c>
      <c r="G28" s="8"/>
      <c r="H28" s="5" t="str">
        <f t="shared" si="1"/>
        <v/>
      </c>
      <c r="I28" s="5" t="str">
        <f>IF(A28="","",Setup!$B$24)</f>
        <v/>
      </c>
      <c r="J28" s="8"/>
      <c r="K28" s="5" t="str">
        <f t="shared" si="2"/>
        <v/>
      </c>
      <c r="L28" s="8"/>
      <c r="M28" s="8"/>
    </row>
    <row r="29" spans="1:13" ht="15" customHeight="1" x14ac:dyDescent="0.35">
      <c r="A29" s="5"/>
      <c r="B29" s="5" t="str">
        <f>IFERROR(INDEX('Employee Master'!$B$5:$B$104,MATCH(A29,'Employee Master'!$A$5:$A$104,0)),"")</f>
        <v/>
      </c>
      <c r="C29" s="10" t="str">
        <f>IF(A29="","",IF(Setup!$B$44="Yes",IFERROR(SUMPRODUCT((Setup!$B$47:$B$49&lt;=INDEX('Employee Master'!$Q$5:$Q$104,MATCH(A29,'Employee Master'!$A$5:$A$104,0)))*(Setup!$C$47:$C$49&gt;=INDEX('Employee Master'!$Q$5:$Q$104,MATCH(A29,'Employee Master'!$A$5:$A$104,0)))*Setup!$D$47:$D$49),Setup!$B$22),Setup!$B$22))</f>
        <v/>
      </c>
      <c r="D29" s="8"/>
      <c r="E29" s="5" t="str">
        <f t="shared" si="0"/>
        <v/>
      </c>
      <c r="F29" s="5" t="str">
        <f>IF(A29="","",Setup!$B$23)</f>
        <v/>
      </c>
      <c r="G29" s="8"/>
      <c r="H29" s="5" t="str">
        <f t="shared" si="1"/>
        <v/>
      </c>
      <c r="I29" s="5" t="str">
        <f>IF(A29="","",Setup!$B$24)</f>
        <v/>
      </c>
      <c r="J29" s="8"/>
      <c r="K29" s="5" t="str">
        <f t="shared" si="2"/>
        <v/>
      </c>
      <c r="L29" s="8"/>
      <c r="M29" s="8"/>
    </row>
    <row r="30" spans="1:13" ht="15" customHeight="1" x14ac:dyDescent="0.35">
      <c r="A30" s="5"/>
      <c r="B30" s="5" t="str">
        <f>IFERROR(INDEX('Employee Master'!$B$5:$B$104,MATCH(A30,'Employee Master'!$A$5:$A$104,0)),"")</f>
        <v/>
      </c>
      <c r="C30" s="10" t="str">
        <f>IF(A30="","",IF(Setup!$B$44="Yes",IFERROR(SUMPRODUCT((Setup!$B$47:$B$49&lt;=INDEX('Employee Master'!$Q$5:$Q$104,MATCH(A30,'Employee Master'!$A$5:$A$104,0)))*(Setup!$C$47:$C$49&gt;=INDEX('Employee Master'!$Q$5:$Q$104,MATCH(A30,'Employee Master'!$A$5:$A$104,0)))*Setup!$D$47:$D$49),Setup!$B$22),Setup!$B$22))</f>
        <v/>
      </c>
      <c r="D30" s="8"/>
      <c r="E30" s="5" t="str">
        <f t="shared" si="0"/>
        <v/>
      </c>
      <c r="F30" s="5" t="str">
        <f>IF(A30="","",Setup!$B$23)</f>
        <v/>
      </c>
      <c r="G30" s="8"/>
      <c r="H30" s="5" t="str">
        <f t="shared" si="1"/>
        <v/>
      </c>
      <c r="I30" s="5" t="str">
        <f>IF(A30="","",Setup!$B$24)</f>
        <v/>
      </c>
      <c r="J30" s="8"/>
      <c r="K30" s="5" t="str">
        <f t="shared" si="2"/>
        <v/>
      </c>
      <c r="L30" s="8"/>
      <c r="M30" s="8"/>
    </row>
    <row r="31" spans="1:13" ht="15" customHeight="1" x14ac:dyDescent="0.35">
      <c r="A31" s="5"/>
      <c r="B31" s="5" t="str">
        <f>IFERROR(INDEX('Employee Master'!$B$5:$B$104,MATCH(A31,'Employee Master'!$A$5:$A$104,0)),"")</f>
        <v/>
      </c>
      <c r="C31" s="10" t="str">
        <f>IF(A31="","",IF(Setup!$B$44="Yes",IFERROR(SUMPRODUCT((Setup!$B$47:$B$49&lt;=INDEX('Employee Master'!$Q$5:$Q$104,MATCH(A31,'Employee Master'!$A$5:$A$104,0)))*(Setup!$C$47:$C$49&gt;=INDEX('Employee Master'!$Q$5:$Q$104,MATCH(A31,'Employee Master'!$A$5:$A$104,0)))*Setup!$D$47:$D$49),Setup!$B$22),Setup!$B$22))</f>
        <v/>
      </c>
      <c r="D31" s="8"/>
      <c r="E31" s="5" t="str">
        <f t="shared" si="0"/>
        <v/>
      </c>
      <c r="F31" s="5" t="str">
        <f>IF(A31="","",Setup!$B$23)</f>
        <v/>
      </c>
      <c r="G31" s="8"/>
      <c r="H31" s="5" t="str">
        <f t="shared" si="1"/>
        <v/>
      </c>
      <c r="I31" s="5" t="str">
        <f>IF(A31="","",Setup!$B$24)</f>
        <v/>
      </c>
      <c r="J31" s="8"/>
      <c r="K31" s="5" t="str">
        <f t="shared" si="2"/>
        <v/>
      </c>
      <c r="L31" s="8"/>
      <c r="M31" s="8"/>
    </row>
    <row r="32" spans="1:13" ht="15" customHeight="1" x14ac:dyDescent="0.35">
      <c r="A32" s="5"/>
      <c r="B32" s="5" t="str">
        <f>IFERROR(INDEX('Employee Master'!$B$5:$B$104,MATCH(A32,'Employee Master'!$A$5:$A$104,0)),"")</f>
        <v/>
      </c>
      <c r="C32" s="10" t="str">
        <f>IF(A32="","",IF(Setup!$B$44="Yes",IFERROR(SUMPRODUCT((Setup!$B$47:$B$49&lt;=INDEX('Employee Master'!$Q$5:$Q$104,MATCH(A32,'Employee Master'!$A$5:$A$104,0)))*(Setup!$C$47:$C$49&gt;=INDEX('Employee Master'!$Q$5:$Q$104,MATCH(A32,'Employee Master'!$A$5:$A$104,0)))*Setup!$D$47:$D$49),Setup!$B$22),Setup!$B$22))</f>
        <v/>
      </c>
      <c r="D32" s="8"/>
      <c r="E32" s="5" t="str">
        <f t="shared" si="0"/>
        <v/>
      </c>
      <c r="F32" s="5" t="str">
        <f>IF(A32="","",Setup!$B$23)</f>
        <v/>
      </c>
      <c r="G32" s="8"/>
      <c r="H32" s="5" t="str">
        <f t="shared" si="1"/>
        <v/>
      </c>
      <c r="I32" s="5" t="str">
        <f>IF(A32="","",Setup!$B$24)</f>
        <v/>
      </c>
      <c r="J32" s="8"/>
      <c r="K32" s="5" t="str">
        <f t="shared" si="2"/>
        <v/>
      </c>
      <c r="L32" s="8"/>
      <c r="M32" s="8"/>
    </row>
    <row r="33" spans="1:13" ht="15" customHeight="1" x14ac:dyDescent="0.35">
      <c r="A33" s="5"/>
      <c r="B33" s="5" t="str">
        <f>IFERROR(INDEX('Employee Master'!$B$5:$B$104,MATCH(A33,'Employee Master'!$A$5:$A$104,0)),"")</f>
        <v/>
      </c>
      <c r="C33" s="10" t="str">
        <f>IF(A33="","",IF(Setup!$B$44="Yes",IFERROR(SUMPRODUCT((Setup!$B$47:$B$49&lt;=INDEX('Employee Master'!$Q$5:$Q$104,MATCH(A33,'Employee Master'!$A$5:$A$104,0)))*(Setup!$C$47:$C$49&gt;=INDEX('Employee Master'!$Q$5:$Q$104,MATCH(A33,'Employee Master'!$A$5:$A$104,0)))*Setup!$D$47:$D$49),Setup!$B$22),Setup!$B$22))</f>
        <v/>
      </c>
      <c r="D33" s="8"/>
      <c r="E33" s="5" t="str">
        <f t="shared" si="0"/>
        <v/>
      </c>
      <c r="F33" s="5" t="str">
        <f>IF(A33="","",Setup!$B$23)</f>
        <v/>
      </c>
      <c r="G33" s="8"/>
      <c r="H33" s="5" t="str">
        <f t="shared" si="1"/>
        <v/>
      </c>
      <c r="I33" s="5" t="str">
        <f>IF(A33="","",Setup!$B$24)</f>
        <v/>
      </c>
      <c r="J33" s="8"/>
      <c r="K33" s="5" t="str">
        <f t="shared" si="2"/>
        <v/>
      </c>
      <c r="L33" s="8"/>
      <c r="M33" s="8"/>
    </row>
    <row r="34" spans="1:13" ht="15" customHeight="1" x14ac:dyDescent="0.35">
      <c r="A34" s="5"/>
      <c r="B34" s="5" t="str">
        <f>IFERROR(INDEX('Employee Master'!$B$5:$B$104,MATCH(A34,'Employee Master'!$A$5:$A$104,0)),"")</f>
        <v/>
      </c>
      <c r="C34" s="10" t="str">
        <f>IF(A34="","",IF(Setup!$B$44="Yes",IFERROR(SUMPRODUCT((Setup!$B$47:$B$49&lt;=INDEX('Employee Master'!$Q$5:$Q$104,MATCH(A34,'Employee Master'!$A$5:$A$104,0)))*(Setup!$C$47:$C$49&gt;=INDEX('Employee Master'!$Q$5:$Q$104,MATCH(A34,'Employee Master'!$A$5:$A$104,0)))*Setup!$D$47:$D$49),Setup!$B$22),Setup!$B$22))</f>
        <v/>
      </c>
      <c r="D34" s="8"/>
      <c r="E34" s="5" t="str">
        <f t="shared" si="0"/>
        <v/>
      </c>
      <c r="F34" s="5" t="str">
        <f>IF(A34="","",Setup!$B$23)</f>
        <v/>
      </c>
      <c r="G34" s="8"/>
      <c r="H34" s="5" t="str">
        <f t="shared" si="1"/>
        <v/>
      </c>
      <c r="I34" s="5" t="str">
        <f>IF(A34="","",Setup!$B$24)</f>
        <v/>
      </c>
      <c r="J34" s="8"/>
      <c r="K34" s="5" t="str">
        <f t="shared" si="2"/>
        <v/>
      </c>
      <c r="L34" s="8"/>
      <c r="M34" s="8"/>
    </row>
    <row r="35" spans="1:13" ht="15" customHeight="1" x14ac:dyDescent="0.35">
      <c r="A35" s="5"/>
      <c r="B35" s="5" t="str">
        <f>IFERROR(INDEX('Employee Master'!$B$5:$B$104,MATCH(A35,'Employee Master'!$A$5:$A$104,0)),"")</f>
        <v/>
      </c>
      <c r="C35" s="10" t="str">
        <f>IF(A35="","",IF(Setup!$B$44="Yes",IFERROR(SUMPRODUCT((Setup!$B$47:$B$49&lt;=INDEX('Employee Master'!$Q$5:$Q$104,MATCH(A35,'Employee Master'!$A$5:$A$104,0)))*(Setup!$C$47:$C$49&gt;=INDEX('Employee Master'!$Q$5:$Q$104,MATCH(A35,'Employee Master'!$A$5:$A$104,0)))*Setup!$D$47:$D$49),Setup!$B$22),Setup!$B$22))</f>
        <v/>
      </c>
      <c r="D35" s="8"/>
      <c r="E35" s="5" t="str">
        <f t="shared" si="0"/>
        <v/>
      </c>
      <c r="F35" s="5" t="str">
        <f>IF(A35="","",Setup!$B$23)</f>
        <v/>
      </c>
      <c r="G35" s="8"/>
      <c r="H35" s="5" t="str">
        <f t="shared" si="1"/>
        <v/>
      </c>
      <c r="I35" s="5" t="str">
        <f>IF(A35="","",Setup!$B$24)</f>
        <v/>
      </c>
      <c r="J35" s="8"/>
      <c r="K35" s="5" t="str">
        <f t="shared" si="2"/>
        <v/>
      </c>
      <c r="L35" s="8"/>
      <c r="M35" s="8"/>
    </row>
    <row r="36" spans="1:13" ht="15" customHeight="1" x14ac:dyDescent="0.35">
      <c r="A36" s="5"/>
      <c r="B36" s="5" t="str">
        <f>IFERROR(INDEX('Employee Master'!$B$5:$B$104,MATCH(A36,'Employee Master'!$A$5:$A$104,0)),"")</f>
        <v/>
      </c>
      <c r="C36" s="10" t="str">
        <f>IF(A36="","",IF(Setup!$B$44="Yes",IFERROR(SUMPRODUCT((Setup!$B$47:$B$49&lt;=INDEX('Employee Master'!$Q$5:$Q$104,MATCH(A36,'Employee Master'!$A$5:$A$104,0)))*(Setup!$C$47:$C$49&gt;=INDEX('Employee Master'!$Q$5:$Q$104,MATCH(A36,'Employee Master'!$A$5:$A$104,0)))*Setup!$D$47:$D$49),Setup!$B$22),Setup!$B$22))</f>
        <v/>
      </c>
      <c r="D36" s="8"/>
      <c r="E36" s="5" t="str">
        <f t="shared" si="0"/>
        <v/>
      </c>
      <c r="F36" s="5" t="str">
        <f>IF(A36="","",Setup!$B$23)</f>
        <v/>
      </c>
      <c r="G36" s="8"/>
      <c r="H36" s="5" t="str">
        <f t="shared" si="1"/>
        <v/>
      </c>
      <c r="I36" s="5" t="str">
        <f>IF(A36="","",Setup!$B$24)</f>
        <v/>
      </c>
      <c r="J36" s="8"/>
      <c r="K36" s="5" t="str">
        <f t="shared" si="2"/>
        <v/>
      </c>
      <c r="L36" s="8"/>
      <c r="M36" s="8"/>
    </row>
    <row r="37" spans="1:13" ht="15" customHeight="1" x14ac:dyDescent="0.35">
      <c r="A37" s="5"/>
      <c r="B37" s="5" t="str">
        <f>IFERROR(INDEX('Employee Master'!$B$5:$B$104,MATCH(A37,'Employee Master'!$A$5:$A$104,0)),"")</f>
        <v/>
      </c>
      <c r="C37" s="10" t="str">
        <f>IF(A37="","",IF(Setup!$B$44="Yes",IFERROR(SUMPRODUCT((Setup!$B$47:$B$49&lt;=INDEX('Employee Master'!$Q$5:$Q$104,MATCH(A37,'Employee Master'!$A$5:$A$104,0)))*(Setup!$C$47:$C$49&gt;=INDEX('Employee Master'!$Q$5:$Q$104,MATCH(A37,'Employee Master'!$A$5:$A$104,0)))*Setup!$D$47:$D$49),Setup!$B$22),Setup!$B$22))</f>
        <v/>
      </c>
      <c r="D37" s="8"/>
      <c r="E37" s="5" t="str">
        <f t="shared" ref="E37:E68" si="3">IFERROR(C37-D37,"")</f>
        <v/>
      </c>
      <c r="F37" s="5" t="str">
        <f>IF(A37="","",Setup!$B$23)</f>
        <v/>
      </c>
      <c r="G37" s="8"/>
      <c r="H37" s="5" t="str">
        <f t="shared" ref="H37:H68" si="4">IFERROR(F37-G37,"")</f>
        <v/>
      </c>
      <c r="I37" s="5" t="str">
        <f>IF(A37="","",Setup!$B$24)</f>
        <v/>
      </c>
      <c r="J37" s="8"/>
      <c r="K37" s="5" t="str">
        <f t="shared" ref="K37:K68" si="5">IFERROR(I37-J37,"")</f>
        <v/>
      </c>
      <c r="L37" s="8"/>
      <c r="M37" s="8"/>
    </row>
    <row r="38" spans="1:13" ht="15" customHeight="1" x14ac:dyDescent="0.35">
      <c r="A38" s="5"/>
      <c r="B38" s="5" t="str">
        <f>IFERROR(INDEX('Employee Master'!$B$5:$B$104,MATCH(A38,'Employee Master'!$A$5:$A$104,0)),"")</f>
        <v/>
      </c>
      <c r="C38" s="10" t="str">
        <f>IF(A38="","",IF(Setup!$B$44="Yes",IFERROR(SUMPRODUCT((Setup!$B$47:$B$49&lt;=INDEX('Employee Master'!$Q$5:$Q$104,MATCH(A38,'Employee Master'!$A$5:$A$104,0)))*(Setup!$C$47:$C$49&gt;=INDEX('Employee Master'!$Q$5:$Q$104,MATCH(A38,'Employee Master'!$A$5:$A$104,0)))*Setup!$D$47:$D$49),Setup!$B$22),Setup!$B$22))</f>
        <v/>
      </c>
      <c r="D38" s="8"/>
      <c r="E38" s="5" t="str">
        <f t="shared" si="3"/>
        <v/>
      </c>
      <c r="F38" s="5" t="str">
        <f>IF(A38="","",Setup!$B$23)</f>
        <v/>
      </c>
      <c r="G38" s="8"/>
      <c r="H38" s="5" t="str">
        <f t="shared" si="4"/>
        <v/>
      </c>
      <c r="I38" s="5" t="str">
        <f>IF(A38="","",Setup!$B$24)</f>
        <v/>
      </c>
      <c r="J38" s="8"/>
      <c r="K38" s="5" t="str">
        <f t="shared" si="5"/>
        <v/>
      </c>
      <c r="L38" s="8"/>
      <c r="M38" s="8"/>
    </row>
    <row r="39" spans="1:13" ht="15" customHeight="1" x14ac:dyDescent="0.35">
      <c r="A39" s="5"/>
      <c r="B39" s="5" t="str">
        <f>IFERROR(INDEX('Employee Master'!$B$5:$B$104,MATCH(A39,'Employee Master'!$A$5:$A$104,0)),"")</f>
        <v/>
      </c>
      <c r="C39" s="10" t="str">
        <f>IF(A39="","",IF(Setup!$B$44="Yes",IFERROR(SUMPRODUCT((Setup!$B$47:$B$49&lt;=INDEX('Employee Master'!$Q$5:$Q$104,MATCH(A39,'Employee Master'!$A$5:$A$104,0)))*(Setup!$C$47:$C$49&gt;=INDEX('Employee Master'!$Q$5:$Q$104,MATCH(A39,'Employee Master'!$A$5:$A$104,0)))*Setup!$D$47:$D$49),Setup!$B$22),Setup!$B$22))</f>
        <v/>
      </c>
      <c r="D39" s="8"/>
      <c r="E39" s="5" t="str">
        <f t="shared" si="3"/>
        <v/>
      </c>
      <c r="F39" s="5" t="str">
        <f>IF(A39="","",Setup!$B$23)</f>
        <v/>
      </c>
      <c r="G39" s="8"/>
      <c r="H39" s="5" t="str">
        <f t="shared" si="4"/>
        <v/>
      </c>
      <c r="I39" s="5" t="str">
        <f>IF(A39="","",Setup!$B$24)</f>
        <v/>
      </c>
      <c r="J39" s="8"/>
      <c r="K39" s="5" t="str">
        <f t="shared" si="5"/>
        <v/>
      </c>
      <c r="L39" s="8"/>
      <c r="M39" s="8"/>
    </row>
    <row r="40" spans="1:13" ht="15" customHeight="1" x14ac:dyDescent="0.35">
      <c r="A40" s="5"/>
      <c r="B40" s="5" t="str">
        <f>IFERROR(INDEX('Employee Master'!$B$5:$B$104,MATCH(A40,'Employee Master'!$A$5:$A$104,0)),"")</f>
        <v/>
      </c>
      <c r="C40" s="10" t="str">
        <f>IF(A40="","",IF(Setup!$B$44="Yes",IFERROR(SUMPRODUCT((Setup!$B$47:$B$49&lt;=INDEX('Employee Master'!$Q$5:$Q$104,MATCH(A40,'Employee Master'!$A$5:$A$104,0)))*(Setup!$C$47:$C$49&gt;=INDEX('Employee Master'!$Q$5:$Q$104,MATCH(A40,'Employee Master'!$A$5:$A$104,0)))*Setup!$D$47:$D$49),Setup!$B$22),Setup!$B$22))</f>
        <v/>
      </c>
      <c r="D40" s="8"/>
      <c r="E40" s="5" t="str">
        <f t="shared" si="3"/>
        <v/>
      </c>
      <c r="F40" s="5" t="str">
        <f>IF(A40="","",Setup!$B$23)</f>
        <v/>
      </c>
      <c r="G40" s="8"/>
      <c r="H40" s="5" t="str">
        <f t="shared" si="4"/>
        <v/>
      </c>
      <c r="I40" s="5" t="str">
        <f>IF(A40="","",Setup!$B$24)</f>
        <v/>
      </c>
      <c r="J40" s="8"/>
      <c r="K40" s="5" t="str">
        <f t="shared" si="5"/>
        <v/>
      </c>
      <c r="L40" s="8"/>
      <c r="M40" s="8"/>
    </row>
    <row r="41" spans="1:13" ht="15" customHeight="1" x14ac:dyDescent="0.35">
      <c r="A41" s="5"/>
      <c r="B41" s="5" t="str">
        <f>IFERROR(INDEX('Employee Master'!$B$5:$B$104,MATCH(A41,'Employee Master'!$A$5:$A$104,0)),"")</f>
        <v/>
      </c>
      <c r="C41" s="10" t="str">
        <f>IF(A41="","",IF(Setup!$B$44="Yes",IFERROR(SUMPRODUCT((Setup!$B$47:$B$49&lt;=INDEX('Employee Master'!$Q$5:$Q$104,MATCH(A41,'Employee Master'!$A$5:$A$104,0)))*(Setup!$C$47:$C$49&gt;=INDEX('Employee Master'!$Q$5:$Q$104,MATCH(A41,'Employee Master'!$A$5:$A$104,0)))*Setup!$D$47:$D$49),Setup!$B$22),Setup!$B$22))</f>
        <v/>
      </c>
      <c r="D41" s="8"/>
      <c r="E41" s="5" t="str">
        <f t="shared" si="3"/>
        <v/>
      </c>
      <c r="F41" s="5" t="str">
        <f>IF(A41="","",Setup!$B$23)</f>
        <v/>
      </c>
      <c r="G41" s="8"/>
      <c r="H41" s="5" t="str">
        <f t="shared" si="4"/>
        <v/>
      </c>
      <c r="I41" s="5" t="str">
        <f>IF(A41="","",Setup!$B$24)</f>
        <v/>
      </c>
      <c r="J41" s="8"/>
      <c r="K41" s="5" t="str">
        <f t="shared" si="5"/>
        <v/>
      </c>
      <c r="L41" s="8"/>
      <c r="M41" s="8"/>
    </row>
    <row r="42" spans="1:13" ht="15" customHeight="1" x14ac:dyDescent="0.35">
      <c r="A42" s="5"/>
      <c r="B42" s="5" t="str">
        <f>IFERROR(INDEX('Employee Master'!$B$5:$B$104,MATCH(A42,'Employee Master'!$A$5:$A$104,0)),"")</f>
        <v/>
      </c>
      <c r="C42" s="10" t="str">
        <f>IF(A42="","",IF(Setup!$B$44="Yes",IFERROR(SUMPRODUCT((Setup!$B$47:$B$49&lt;=INDEX('Employee Master'!$Q$5:$Q$104,MATCH(A42,'Employee Master'!$A$5:$A$104,0)))*(Setup!$C$47:$C$49&gt;=INDEX('Employee Master'!$Q$5:$Q$104,MATCH(A42,'Employee Master'!$A$5:$A$104,0)))*Setup!$D$47:$D$49),Setup!$B$22),Setup!$B$22))</f>
        <v/>
      </c>
      <c r="D42" s="8"/>
      <c r="E42" s="5" t="str">
        <f t="shared" si="3"/>
        <v/>
      </c>
      <c r="F42" s="5" t="str">
        <f>IF(A42="","",Setup!$B$23)</f>
        <v/>
      </c>
      <c r="G42" s="8"/>
      <c r="H42" s="5" t="str">
        <f t="shared" si="4"/>
        <v/>
      </c>
      <c r="I42" s="5" t="str">
        <f>IF(A42="","",Setup!$B$24)</f>
        <v/>
      </c>
      <c r="J42" s="8"/>
      <c r="K42" s="5" t="str">
        <f t="shared" si="5"/>
        <v/>
      </c>
      <c r="L42" s="8"/>
      <c r="M42" s="8"/>
    </row>
    <row r="43" spans="1:13" ht="15" customHeight="1" x14ac:dyDescent="0.35">
      <c r="A43" s="5"/>
      <c r="B43" s="5" t="str">
        <f>IFERROR(INDEX('Employee Master'!$B$5:$B$104,MATCH(A43,'Employee Master'!$A$5:$A$104,0)),"")</f>
        <v/>
      </c>
      <c r="C43" s="10" t="str">
        <f>IF(A43="","",IF(Setup!$B$44="Yes",IFERROR(SUMPRODUCT((Setup!$B$47:$B$49&lt;=INDEX('Employee Master'!$Q$5:$Q$104,MATCH(A43,'Employee Master'!$A$5:$A$104,0)))*(Setup!$C$47:$C$49&gt;=INDEX('Employee Master'!$Q$5:$Q$104,MATCH(A43,'Employee Master'!$A$5:$A$104,0)))*Setup!$D$47:$D$49),Setup!$B$22),Setup!$B$22))</f>
        <v/>
      </c>
      <c r="D43" s="8"/>
      <c r="E43" s="5" t="str">
        <f t="shared" si="3"/>
        <v/>
      </c>
      <c r="F43" s="5" t="str">
        <f>IF(A43="","",Setup!$B$23)</f>
        <v/>
      </c>
      <c r="G43" s="8"/>
      <c r="H43" s="5" t="str">
        <f t="shared" si="4"/>
        <v/>
      </c>
      <c r="I43" s="5" t="str">
        <f>IF(A43="","",Setup!$B$24)</f>
        <v/>
      </c>
      <c r="J43" s="8"/>
      <c r="K43" s="5" t="str">
        <f t="shared" si="5"/>
        <v/>
      </c>
      <c r="L43" s="8"/>
      <c r="M43" s="8"/>
    </row>
    <row r="44" spans="1:13" ht="15" customHeight="1" x14ac:dyDescent="0.35">
      <c r="A44" s="5"/>
      <c r="B44" s="5" t="str">
        <f>IFERROR(INDEX('Employee Master'!$B$5:$B$104,MATCH(A44,'Employee Master'!$A$5:$A$104,0)),"")</f>
        <v/>
      </c>
      <c r="C44" s="10" t="str">
        <f>IF(A44="","",IF(Setup!$B$44="Yes",IFERROR(SUMPRODUCT((Setup!$B$47:$B$49&lt;=INDEX('Employee Master'!$Q$5:$Q$104,MATCH(A44,'Employee Master'!$A$5:$A$104,0)))*(Setup!$C$47:$C$49&gt;=INDEX('Employee Master'!$Q$5:$Q$104,MATCH(A44,'Employee Master'!$A$5:$A$104,0)))*Setup!$D$47:$D$49),Setup!$B$22),Setup!$B$22))</f>
        <v/>
      </c>
      <c r="D44" s="8"/>
      <c r="E44" s="5" t="str">
        <f t="shared" si="3"/>
        <v/>
      </c>
      <c r="F44" s="5" t="str">
        <f>IF(A44="","",Setup!$B$23)</f>
        <v/>
      </c>
      <c r="G44" s="8"/>
      <c r="H44" s="5" t="str">
        <f t="shared" si="4"/>
        <v/>
      </c>
      <c r="I44" s="5" t="str">
        <f>IF(A44="","",Setup!$B$24)</f>
        <v/>
      </c>
      <c r="J44" s="8"/>
      <c r="K44" s="5" t="str">
        <f t="shared" si="5"/>
        <v/>
      </c>
      <c r="L44" s="8"/>
      <c r="M44" s="8"/>
    </row>
    <row r="45" spans="1:13" ht="15" customHeight="1" x14ac:dyDescent="0.35">
      <c r="A45" s="5"/>
      <c r="B45" s="5" t="str">
        <f>IFERROR(INDEX('Employee Master'!$B$5:$B$104,MATCH(A45,'Employee Master'!$A$5:$A$104,0)),"")</f>
        <v/>
      </c>
      <c r="C45" s="10" t="str">
        <f>IF(A45="","",IF(Setup!$B$44="Yes",IFERROR(SUMPRODUCT((Setup!$B$47:$B$49&lt;=INDEX('Employee Master'!$Q$5:$Q$104,MATCH(A45,'Employee Master'!$A$5:$A$104,0)))*(Setup!$C$47:$C$49&gt;=INDEX('Employee Master'!$Q$5:$Q$104,MATCH(A45,'Employee Master'!$A$5:$A$104,0)))*Setup!$D$47:$D$49),Setup!$B$22),Setup!$B$22))</f>
        <v/>
      </c>
      <c r="D45" s="8"/>
      <c r="E45" s="5" t="str">
        <f t="shared" si="3"/>
        <v/>
      </c>
      <c r="F45" s="5" t="str">
        <f>IF(A45="","",Setup!$B$23)</f>
        <v/>
      </c>
      <c r="G45" s="8"/>
      <c r="H45" s="5" t="str">
        <f t="shared" si="4"/>
        <v/>
      </c>
      <c r="I45" s="5" t="str">
        <f>IF(A45="","",Setup!$B$24)</f>
        <v/>
      </c>
      <c r="J45" s="8"/>
      <c r="K45" s="5" t="str">
        <f t="shared" si="5"/>
        <v/>
      </c>
      <c r="L45" s="8"/>
      <c r="M45" s="8"/>
    </row>
    <row r="46" spans="1:13" ht="15" customHeight="1" x14ac:dyDescent="0.35">
      <c r="A46" s="5"/>
      <c r="B46" s="5" t="str">
        <f>IFERROR(INDEX('Employee Master'!$B$5:$B$104,MATCH(A46,'Employee Master'!$A$5:$A$104,0)),"")</f>
        <v/>
      </c>
      <c r="C46" s="10" t="str">
        <f>IF(A46="","",IF(Setup!$B$44="Yes",IFERROR(SUMPRODUCT((Setup!$B$47:$B$49&lt;=INDEX('Employee Master'!$Q$5:$Q$104,MATCH(A46,'Employee Master'!$A$5:$A$104,0)))*(Setup!$C$47:$C$49&gt;=INDEX('Employee Master'!$Q$5:$Q$104,MATCH(A46,'Employee Master'!$A$5:$A$104,0)))*Setup!$D$47:$D$49),Setup!$B$22),Setup!$B$22))</f>
        <v/>
      </c>
      <c r="D46" s="8"/>
      <c r="E46" s="5" t="str">
        <f t="shared" si="3"/>
        <v/>
      </c>
      <c r="F46" s="5" t="str">
        <f>IF(A46="","",Setup!$B$23)</f>
        <v/>
      </c>
      <c r="G46" s="8"/>
      <c r="H46" s="5" t="str">
        <f t="shared" si="4"/>
        <v/>
      </c>
      <c r="I46" s="5" t="str">
        <f>IF(A46="","",Setup!$B$24)</f>
        <v/>
      </c>
      <c r="J46" s="8"/>
      <c r="K46" s="5" t="str">
        <f t="shared" si="5"/>
        <v/>
      </c>
      <c r="L46" s="8"/>
      <c r="M46" s="8"/>
    </row>
    <row r="47" spans="1:13" ht="15" customHeight="1" x14ac:dyDescent="0.35">
      <c r="A47" s="5"/>
      <c r="B47" s="5" t="str">
        <f>IFERROR(INDEX('Employee Master'!$B$5:$B$104,MATCH(A47,'Employee Master'!$A$5:$A$104,0)),"")</f>
        <v/>
      </c>
      <c r="C47" s="10" t="str">
        <f>IF(A47="","",IF(Setup!$B$44="Yes",IFERROR(SUMPRODUCT((Setup!$B$47:$B$49&lt;=INDEX('Employee Master'!$Q$5:$Q$104,MATCH(A47,'Employee Master'!$A$5:$A$104,0)))*(Setup!$C$47:$C$49&gt;=INDEX('Employee Master'!$Q$5:$Q$104,MATCH(A47,'Employee Master'!$A$5:$A$104,0)))*Setup!$D$47:$D$49),Setup!$B$22),Setup!$B$22))</f>
        <v/>
      </c>
      <c r="D47" s="8"/>
      <c r="E47" s="5" t="str">
        <f t="shared" si="3"/>
        <v/>
      </c>
      <c r="F47" s="5" t="str">
        <f>IF(A47="","",Setup!$B$23)</f>
        <v/>
      </c>
      <c r="G47" s="8"/>
      <c r="H47" s="5" t="str">
        <f t="shared" si="4"/>
        <v/>
      </c>
      <c r="I47" s="5" t="str">
        <f>IF(A47="","",Setup!$B$24)</f>
        <v/>
      </c>
      <c r="J47" s="8"/>
      <c r="K47" s="5" t="str">
        <f t="shared" si="5"/>
        <v/>
      </c>
      <c r="L47" s="8"/>
      <c r="M47" s="8"/>
    </row>
    <row r="48" spans="1:13" ht="15" customHeight="1" x14ac:dyDescent="0.35">
      <c r="A48" s="5"/>
      <c r="B48" s="5" t="str">
        <f>IFERROR(INDEX('Employee Master'!$B$5:$B$104,MATCH(A48,'Employee Master'!$A$5:$A$104,0)),"")</f>
        <v/>
      </c>
      <c r="C48" s="10" t="str">
        <f>IF(A48="","",IF(Setup!$B$44="Yes",IFERROR(SUMPRODUCT((Setup!$B$47:$B$49&lt;=INDEX('Employee Master'!$Q$5:$Q$104,MATCH(A48,'Employee Master'!$A$5:$A$104,0)))*(Setup!$C$47:$C$49&gt;=INDEX('Employee Master'!$Q$5:$Q$104,MATCH(A48,'Employee Master'!$A$5:$A$104,0)))*Setup!$D$47:$D$49),Setup!$B$22),Setup!$B$22))</f>
        <v/>
      </c>
      <c r="D48" s="8"/>
      <c r="E48" s="5" t="str">
        <f t="shared" si="3"/>
        <v/>
      </c>
      <c r="F48" s="5" t="str">
        <f>IF(A48="","",Setup!$B$23)</f>
        <v/>
      </c>
      <c r="G48" s="8"/>
      <c r="H48" s="5" t="str">
        <f t="shared" si="4"/>
        <v/>
      </c>
      <c r="I48" s="5" t="str">
        <f>IF(A48="","",Setup!$B$24)</f>
        <v/>
      </c>
      <c r="J48" s="8"/>
      <c r="K48" s="5" t="str">
        <f t="shared" si="5"/>
        <v/>
      </c>
      <c r="L48" s="8"/>
      <c r="M48" s="8"/>
    </row>
    <row r="49" spans="1:13" ht="15" customHeight="1" x14ac:dyDescent="0.35">
      <c r="A49" s="5"/>
      <c r="B49" s="5" t="str">
        <f>IFERROR(INDEX('Employee Master'!$B$5:$B$104,MATCH(A49,'Employee Master'!$A$5:$A$104,0)),"")</f>
        <v/>
      </c>
      <c r="C49" s="10" t="str">
        <f>IF(A49="","",IF(Setup!$B$44="Yes",IFERROR(SUMPRODUCT((Setup!$B$47:$B$49&lt;=INDEX('Employee Master'!$Q$5:$Q$104,MATCH(A49,'Employee Master'!$A$5:$A$104,0)))*(Setup!$C$47:$C$49&gt;=INDEX('Employee Master'!$Q$5:$Q$104,MATCH(A49,'Employee Master'!$A$5:$A$104,0)))*Setup!$D$47:$D$49),Setup!$B$22),Setup!$B$22))</f>
        <v/>
      </c>
      <c r="D49" s="8"/>
      <c r="E49" s="5" t="str">
        <f t="shared" si="3"/>
        <v/>
      </c>
      <c r="F49" s="5" t="str">
        <f>IF(A49="","",Setup!$B$23)</f>
        <v/>
      </c>
      <c r="G49" s="8"/>
      <c r="H49" s="5" t="str">
        <f t="shared" si="4"/>
        <v/>
      </c>
      <c r="I49" s="5" t="str">
        <f>IF(A49="","",Setup!$B$24)</f>
        <v/>
      </c>
      <c r="J49" s="8"/>
      <c r="K49" s="5" t="str">
        <f t="shared" si="5"/>
        <v/>
      </c>
      <c r="L49" s="8"/>
      <c r="M49" s="8"/>
    </row>
    <row r="50" spans="1:13" ht="15" customHeight="1" x14ac:dyDescent="0.35">
      <c r="A50" s="5"/>
      <c r="B50" s="5" t="str">
        <f>IFERROR(INDEX('Employee Master'!$B$5:$B$104,MATCH(A50,'Employee Master'!$A$5:$A$104,0)),"")</f>
        <v/>
      </c>
      <c r="C50" s="10" t="str">
        <f>IF(A50="","",IF(Setup!$B$44="Yes",IFERROR(SUMPRODUCT((Setup!$B$47:$B$49&lt;=INDEX('Employee Master'!$Q$5:$Q$104,MATCH(A50,'Employee Master'!$A$5:$A$104,0)))*(Setup!$C$47:$C$49&gt;=INDEX('Employee Master'!$Q$5:$Q$104,MATCH(A50,'Employee Master'!$A$5:$A$104,0)))*Setup!$D$47:$D$49),Setup!$B$22),Setup!$B$22))</f>
        <v/>
      </c>
      <c r="D50" s="8"/>
      <c r="E50" s="5" t="str">
        <f t="shared" si="3"/>
        <v/>
      </c>
      <c r="F50" s="5" t="str">
        <f>IF(A50="","",Setup!$B$23)</f>
        <v/>
      </c>
      <c r="G50" s="8"/>
      <c r="H50" s="5" t="str">
        <f t="shared" si="4"/>
        <v/>
      </c>
      <c r="I50" s="5" t="str">
        <f>IF(A50="","",Setup!$B$24)</f>
        <v/>
      </c>
      <c r="J50" s="8"/>
      <c r="K50" s="5" t="str">
        <f t="shared" si="5"/>
        <v/>
      </c>
      <c r="L50" s="8"/>
      <c r="M50" s="8"/>
    </row>
    <row r="51" spans="1:13" ht="15" customHeight="1" x14ac:dyDescent="0.35">
      <c r="A51" s="5"/>
      <c r="B51" s="5" t="str">
        <f>IFERROR(INDEX('Employee Master'!$B$5:$B$104,MATCH(A51,'Employee Master'!$A$5:$A$104,0)),"")</f>
        <v/>
      </c>
      <c r="C51" s="10" t="str">
        <f>IF(A51="","",IF(Setup!$B$44="Yes",IFERROR(SUMPRODUCT((Setup!$B$47:$B$49&lt;=INDEX('Employee Master'!$Q$5:$Q$104,MATCH(A51,'Employee Master'!$A$5:$A$104,0)))*(Setup!$C$47:$C$49&gt;=INDEX('Employee Master'!$Q$5:$Q$104,MATCH(A51,'Employee Master'!$A$5:$A$104,0)))*Setup!$D$47:$D$49),Setup!$B$22),Setup!$B$22))</f>
        <v/>
      </c>
      <c r="D51" s="8"/>
      <c r="E51" s="5" t="str">
        <f t="shared" si="3"/>
        <v/>
      </c>
      <c r="F51" s="5" t="str">
        <f>IF(A51="","",Setup!$B$23)</f>
        <v/>
      </c>
      <c r="G51" s="8"/>
      <c r="H51" s="5" t="str">
        <f t="shared" si="4"/>
        <v/>
      </c>
      <c r="I51" s="5" t="str">
        <f>IF(A51="","",Setup!$B$24)</f>
        <v/>
      </c>
      <c r="J51" s="8"/>
      <c r="K51" s="5" t="str">
        <f t="shared" si="5"/>
        <v/>
      </c>
      <c r="L51" s="8"/>
      <c r="M51" s="8"/>
    </row>
    <row r="52" spans="1:13" ht="15" customHeight="1" x14ac:dyDescent="0.35">
      <c r="A52" s="5"/>
      <c r="B52" s="5" t="str">
        <f>IFERROR(INDEX('Employee Master'!$B$5:$B$104,MATCH(A52,'Employee Master'!$A$5:$A$104,0)),"")</f>
        <v/>
      </c>
      <c r="C52" s="10" t="str">
        <f>IF(A52="","",IF(Setup!$B$44="Yes",IFERROR(SUMPRODUCT((Setup!$B$47:$B$49&lt;=INDEX('Employee Master'!$Q$5:$Q$104,MATCH(A52,'Employee Master'!$A$5:$A$104,0)))*(Setup!$C$47:$C$49&gt;=INDEX('Employee Master'!$Q$5:$Q$104,MATCH(A52,'Employee Master'!$A$5:$A$104,0)))*Setup!$D$47:$D$49),Setup!$B$22),Setup!$B$22))</f>
        <v/>
      </c>
      <c r="D52" s="8"/>
      <c r="E52" s="5" t="str">
        <f t="shared" si="3"/>
        <v/>
      </c>
      <c r="F52" s="5" t="str">
        <f>IF(A52="","",Setup!$B$23)</f>
        <v/>
      </c>
      <c r="G52" s="8"/>
      <c r="H52" s="5" t="str">
        <f t="shared" si="4"/>
        <v/>
      </c>
      <c r="I52" s="5" t="str">
        <f>IF(A52="","",Setup!$B$24)</f>
        <v/>
      </c>
      <c r="J52" s="8"/>
      <c r="K52" s="5" t="str">
        <f t="shared" si="5"/>
        <v/>
      </c>
      <c r="L52" s="8"/>
      <c r="M52" s="8"/>
    </row>
    <row r="53" spans="1:13" ht="15" customHeight="1" x14ac:dyDescent="0.35">
      <c r="A53" s="5"/>
      <c r="B53" s="5" t="str">
        <f>IFERROR(INDEX('Employee Master'!$B$5:$B$104,MATCH(A53,'Employee Master'!$A$5:$A$104,0)),"")</f>
        <v/>
      </c>
      <c r="C53" s="10" t="str">
        <f>IF(A53="","",IF(Setup!$B$44="Yes",IFERROR(SUMPRODUCT((Setup!$B$47:$B$49&lt;=INDEX('Employee Master'!$Q$5:$Q$104,MATCH(A53,'Employee Master'!$A$5:$A$104,0)))*(Setup!$C$47:$C$49&gt;=INDEX('Employee Master'!$Q$5:$Q$104,MATCH(A53,'Employee Master'!$A$5:$A$104,0)))*Setup!$D$47:$D$49),Setup!$B$22),Setup!$B$22))</f>
        <v/>
      </c>
      <c r="D53" s="8"/>
      <c r="E53" s="5" t="str">
        <f t="shared" si="3"/>
        <v/>
      </c>
      <c r="F53" s="5" t="str">
        <f>IF(A53="","",Setup!$B$23)</f>
        <v/>
      </c>
      <c r="G53" s="8"/>
      <c r="H53" s="5" t="str">
        <f t="shared" si="4"/>
        <v/>
      </c>
      <c r="I53" s="5" t="str">
        <f>IF(A53="","",Setup!$B$24)</f>
        <v/>
      </c>
      <c r="J53" s="8"/>
      <c r="K53" s="5" t="str">
        <f t="shared" si="5"/>
        <v/>
      </c>
      <c r="L53" s="8"/>
      <c r="M53" s="8"/>
    </row>
    <row r="54" spans="1:13" ht="15" customHeight="1" x14ac:dyDescent="0.35">
      <c r="A54" s="5"/>
      <c r="B54" s="5" t="str">
        <f>IFERROR(INDEX('Employee Master'!$B$5:$B$104,MATCH(A54,'Employee Master'!$A$5:$A$104,0)),"")</f>
        <v/>
      </c>
      <c r="C54" s="10" t="str">
        <f>IF(A54="","",IF(Setup!$B$44="Yes",IFERROR(SUMPRODUCT((Setup!$B$47:$B$49&lt;=INDEX('Employee Master'!$Q$5:$Q$104,MATCH(A54,'Employee Master'!$A$5:$A$104,0)))*(Setup!$C$47:$C$49&gt;=INDEX('Employee Master'!$Q$5:$Q$104,MATCH(A54,'Employee Master'!$A$5:$A$104,0)))*Setup!$D$47:$D$49),Setup!$B$22),Setup!$B$22))</f>
        <v/>
      </c>
      <c r="D54" s="8"/>
      <c r="E54" s="5" t="str">
        <f t="shared" si="3"/>
        <v/>
      </c>
      <c r="F54" s="5" t="str">
        <f>IF(A54="","",Setup!$B$23)</f>
        <v/>
      </c>
      <c r="G54" s="8"/>
      <c r="H54" s="5" t="str">
        <f t="shared" si="4"/>
        <v/>
      </c>
      <c r="I54" s="5" t="str">
        <f>IF(A54="","",Setup!$B$24)</f>
        <v/>
      </c>
      <c r="J54" s="8"/>
      <c r="K54" s="5" t="str">
        <f t="shared" si="5"/>
        <v/>
      </c>
      <c r="L54" s="8"/>
      <c r="M54" s="8"/>
    </row>
    <row r="55" spans="1:13" ht="15" customHeight="1" x14ac:dyDescent="0.35">
      <c r="A55" s="5"/>
      <c r="B55" s="5" t="str">
        <f>IFERROR(INDEX('Employee Master'!$B$5:$B$104,MATCH(A55,'Employee Master'!$A$5:$A$104,0)),"")</f>
        <v/>
      </c>
      <c r="C55" s="10" t="str">
        <f>IF(A55="","",IF(Setup!$B$44="Yes",IFERROR(SUMPRODUCT((Setup!$B$47:$B$49&lt;=INDEX('Employee Master'!$Q$5:$Q$104,MATCH(A55,'Employee Master'!$A$5:$A$104,0)))*(Setup!$C$47:$C$49&gt;=INDEX('Employee Master'!$Q$5:$Q$104,MATCH(A55,'Employee Master'!$A$5:$A$104,0)))*Setup!$D$47:$D$49),Setup!$B$22),Setup!$B$22))</f>
        <v/>
      </c>
      <c r="D55" s="8"/>
      <c r="E55" s="5" t="str">
        <f t="shared" si="3"/>
        <v/>
      </c>
      <c r="F55" s="5" t="str">
        <f>IF(A55="","",Setup!$B$23)</f>
        <v/>
      </c>
      <c r="G55" s="8"/>
      <c r="H55" s="5" t="str">
        <f t="shared" si="4"/>
        <v/>
      </c>
      <c r="I55" s="5" t="str">
        <f>IF(A55="","",Setup!$B$24)</f>
        <v/>
      </c>
      <c r="J55" s="8"/>
      <c r="K55" s="5" t="str">
        <f t="shared" si="5"/>
        <v/>
      </c>
      <c r="L55" s="8"/>
      <c r="M55" s="8"/>
    </row>
    <row r="56" spans="1:13" ht="15" customHeight="1" x14ac:dyDescent="0.35">
      <c r="A56" s="5"/>
      <c r="B56" s="5" t="str">
        <f>IFERROR(INDEX('Employee Master'!$B$5:$B$104,MATCH(A56,'Employee Master'!$A$5:$A$104,0)),"")</f>
        <v/>
      </c>
      <c r="C56" s="10" t="str">
        <f>IF(A56="","",IF(Setup!$B$44="Yes",IFERROR(SUMPRODUCT((Setup!$B$47:$B$49&lt;=INDEX('Employee Master'!$Q$5:$Q$104,MATCH(A56,'Employee Master'!$A$5:$A$104,0)))*(Setup!$C$47:$C$49&gt;=INDEX('Employee Master'!$Q$5:$Q$104,MATCH(A56,'Employee Master'!$A$5:$A$104,0)))*Setup!$D$47:$D$49),Setup!$B$22),Setup!$B$22))</f>
        <v/>
      </c>
      <c r="D56" s="8"/>
      <c r="E56" s="5" t="str">
        <f t="shared" si="3"/>
        <v/>
      </c>
      <c r="F56" s="5" t="str">
        <f>IF(A56="","",Setup!$B$23)</f>
        <v/>
      </c>
      <c r="G56" s="8"/>
      <c r="H56" s="5" t="str">
        <f t="shared" si="4"/>
        <v/>
      </c>
      <c r="I56" s="5" t="str">
        <f>IF(A56="","",Setup!$B$24)</f>
        <v/>
      </c>
      <c r="J56" s="8"/>
      <c r="K56" s="5" t="str">
        <f t="shared" si="5"/>
        <v/>
      </c>
      <c r="L56" s="8"/>
      <c r="M56" s="8"/>
    </row>
    <row r="57" spans="1:13" ht="15" customHeight="1" x14ac:dyDescent="0.35">
      <c r="A57" s="5"/>
      <c r="B57" s="5" t="str">
        <f>IFERROR(INDEX('Employee Master'!$B$5:$B$104,MATCH(A57,'Employee Master'!$A$5:$A$104,0)),"")</f>
        <v/>
      </c>
      <c r="C57" s="10" t="str">
        <f>IF(A57="","",IF(Setup!$B$44="Yes",IFERROR(SUMPRODUCT((Setup!$B$47:$B$49&lt;=INDEX('Employee Master'!$Q$5:$Q$104,MATCH(A57,'Employee Master'!$A$5:$A$104,0)))*(Setup!$C$47:$C$49&gt;=INDEX('Employee Master'!$Q$5:$Q$104,MATCH(A57,'Employee Master'!$A$5:$A$104,0)))*Setup!$D$47:$D$49),Setup!$B$22),Setup!$B$22))</f>
        <v/>
      </c>
      <c r="D57" s="8"/>
      <c r="E57" s="5" t="str">
        <f t="shared" si="3"/>
        <v/>
      </c>
      <c r="F57" s="5" t="str">
        <f>IF(A57="","",Setup!$B$23)</f>
        <v/>
      </c>
      <c r="G57" s="8"/>
      <c r="H57" s="5" t="str">
        <f t="shared" si="4"/>
        <v/>
      </c>
      <c r="I57" s="5" t="str">
        <f>IF(A57="","",Setup!$B$24)</f>
        <v/>
      </c>
      <c r="J57" s="8"/>
      <c r="K57" s="5" t="str">
        <f t="shared" si="5"/>
        <v/>
      </c>
      <c r="L57" s="8"/>
      <c r="M57" s="8"/>
    </row>
    <row r="58" spans="1:13" ht="15" customHeight="1" x14ac:dyDescent="0.35">
      <c r="A58" s="5"/>
      <c r="B58" s="5" t="str">
        <f>IFERROR(INDEX('Employee Master'!$B$5:$B$104,MATCH(A58,'Employee Master'!$A$5:$A$104,0)),"")</f>
        <v/>
      </c>
      <c r="C58" s="10" t="str">
        <f>IF(A58="","",IF(Setup!$B$44="Yes",IFERROR(SUMPRODUCT((Setup!$B$47:$B$49&lt;=INDEX('Employee Master'!$Q$5:$Q$104,MATCH(A58,'Employee Master'!$A$5:$A$104,0)))*(Setup!$C$47:$C$49&gt;=INDEX('Employee Master'!$Q$5:$Q$104,MATCH(A58,'Employee Master'!$A$5:$A$104,0)))*Setup!$D$47:$D$49),Setup!$B$22),Setup!$B$22))</f>
        <v/>
      </c>
      <c r="D58" s="8"/>
      <c r="E58" s="5" t="str">
        <f t="shared" si="3"/>
        <v/>
      </c>
      <c r="F58" s="5" t="str">
        <f>IF(A58="","",Setup!$B$23)</f>
        <v/>
      </c>
      <c r="G58" s="8"/>
      <c r="H58" s="5" t="str">
        <f t="shared" si="4"/>
        <v/>
      </c>
      <c r="I58" s="5" t="str">
        <f>IF(A58="","",Setup!$B$24)</f>
        <v/>
      </c>
      <c r="J58" s="8"/>
      <c r="K58" s="5" t="str">
        <f t="shared" si="5"/>
        <v/>
      </c>
      <c r="L58" s="8"/>
      <c r="M58" s="8"/>
    </row>
    <row r="59" spans="1:13" ht="15" customHeight="1" x14ac:dyDescent="0.35">
      <c r="A59" s="5"/>
      <c r="B59" s="5" t="str">
        <f>IFERROR(INDEX('Employee Master'!$B$5:$B$104,MATCH(A59,'Employee Master'!$A$5:$A$104,0)),"")</f>
        <v/>
      </c>
      <c r="C59" s="10" t="str">
        <f>IF(A59="","",IF(Setup!$B$44="Yes",IFERROR(SUMPRODUCT((Setup!$B$47:$B$49&lt;=INDEX('Employee Master'!$Q$5:$Q$104,MATCH(A59,'Employee Master'!$A$5:$A$104,0)))*(Setup!$C$47:$C$49&gt;=INDEX('Employee Master'!$Q$5:$Q$104,MATCH(A59,'Employee Master'!$A$5:$A$104,0)))*Setup!$D$47:$D$49),Setup!$B$22),Setup!$B$22))</f>
        <v/>
      </c>
      <c r="D59" s="8"/>
      <c r="E59" s="5" t="str">
        <f t="shared" si="3"/>
        <v/>
      </c>
      <c r="F59" s="5" t="str">
        <f>IF(A59="","",Setup!$B$23)</f>
        <v/>
      </c>
      <c r="G59" s="8"/>
      <c r="H59" s="5" t="str">
        <f t="shared" si="4"/>
        <v/>
      </c>
      <c r="I59" s="5" t="str">
        <f>IF(A59="","",Setup!$B$24)</f>
        <v/>
      </c>
      <c r="J59" s="8"/>
      <c r="K59" s="5" t="str">
        <f t="shared" si="5"/>
        <v/>
      </c>
      <c r="L59" s="8"/>
      <c r="M59" s="8"/>
    </row>
    <row r="60" spans="1:13" ht="15" customHeight="1" x14ac:dyDescent="0.35">
      <c r="A60" s="5"/>
      <c r="B60" s="5" t="str">
        <f>IFERROR(INDEX('Employee Master'!$B$5:$B$104,MATCH(A60,'Employee Master'!$A$5:$A$104,0)),"")</f>
        <v/>
      </c>
      <c r="C60" s="10" t="str">
        <f>IF(A60="","",IF(Setup!$B$44="Yes",IFERROR(SUMPRODUCT((Setup!$B$47:$B$49&lt;=INDEX('Employee Master'!$Q$5:$Q$104,MATCH(A60,'Employee Master'!$A$5:$A$104,0)))*(Setup!$C$47:$C$49&gt;=INDEX('Employee Master'!$Q$5:$Q$104,MATCH(A60,'Employee Master'!$A$5:$A$104,0)))*Setup!$D$47:$D$49),Setup!$B$22),Setup!$B$22))</f>
        <v/>
      </c>
      <c r="D60" s="8"/>
      <c r="E60" s="5" t="str">
        <f t="shared" si="3"/>
        <v/>
      </c>
      <c r="F60" s="5" t="str">
        <f>IF(A60="","",Setup!$B$23)</f>
        <v/>
      </c>
      <c r="G60" s="8"/>
      <c r="H60" s="5" t="str">
        <f t="shared" si="4"/>
        <v/>
      </c>
      <c r="I60" s="5" t="str">
        <f>IF(A60="","",Setup!$B$24)</f>
        <v/>
      </c>
      <c r="J60" s="8"/>
      <c r="K60" s="5" t="str">
        <f t="shared" si="5"/>
        <v/>
      </c>
      <c r="L60" s="8"/>
      <c r="M60" s="8"/>
    </row>
    <row r="61" spans="1:13" ht="15" customHeight="1" x14ac:dyDescent="0.35">
      <c r="A61" s="5"/>
      <c r="B61" s="5" t="str">
        <f>IFERROR(INDEX('Employee Master'!$B$5:$B$104,MATCH(A61,'Employee Master'!$A$5:$A$104,0)),"")</f>
        <v/>
      </c>
      <c r="C61" s="10" t="str">
        <f>IF(A61="","",IF(Setup!$B$44="Yes",IFERROR(SUMPRODUCT((Setup!$B$47:$B$49&lt;=INDEX('Employee Master'!$Q$5:$Q$104,MATCH(A61,'Employee Master'!$A$5:$A$104,0)))*(Setup!$C$47:$C$49&gt;=INDEX('Employee Master'!$Q$5:$Q$104,MATCH(A61,'Employee Master'!$A$5:$A$104,0)))*Setup!$D$47:$D$49),Setup!$B$22),Setup!$B$22))</f>
        <v/>
      </c>
      <c r="D61" s="8"/>
      <c r="E61" s="5" t="str">
        <f t="shared" si="3"/>
        <v/>
      </c>
      <c r="F61" s="5" t="str">
        <f>IF(A61="","",Setup!$B$23)</f>
        <v/>
      </c>
      <c r="G61" s="8"/>
      <c r="H61" s="5" t="str">
        <f t="shared" si="4"/>
        <v/>
      </c>
      <c r="I61" s="5" t="str">
        <f>IF(A61="","",Setup!$B$24)</f>
        <v/>
      </c>
      <c r="J61" s="8"/>
      <c r="K61" s="5" t="str">
        <f t="shared" si="5"/>
        <v/>
      </c>
      <c r="L61" s="8"/>
      <c r="M61" s="8"/>
    </row>
    <row r="62" spans="1:13" ht="15" customHeight="1" x14ac:dyDescent="0.35">
      <c r="A62" s="5"/>
      <c r="B62" s="5" t="str">
        <f>IFERROR(INDEX('Employee Master'!$B$5:$B$104,MATCH(A62,'Employee Master'!$A$5:$A$104,0)),"")</f>
        <v/>
      </c>
      <c r="C62" s="10" t="str">
        <f>IF(A62="","",IF(Setup!$B$44="Yes",IFERROR(SUMPRODUCT((Setup!$B$47:$B$49&lt;=INDEX('Employee Master'!$Q$5:$Q$104,MATCH(A62,'Employee Master'!$A$5:$A$104,0)))*(Setup!$C$47:$C$49&gt;=INDEX('Employee Master'!$Q$5:$Q$104,MATCH(A62,'Employee Master'!$A$5:$A$104,0)))*Setup!$D$47:$D$49),Setup!$B$22),Setup!$B$22))</f>
        <v/>
      </c>
      <c r="D62" s="8"/>
      <c r="E62" s="5" t="str">
        <f t="shared" si="3"/>
        <v/>
      </c>
      <c r="F62" s="5" t="str">
        <f>IF(A62="","",Setup!$B$23)</f>
        <v/>
      </c>
      <c r="G62" s="8"/>
      <c r="H62" s="5" t="str">
        <f t="shared" si="4"/>
        <v/>
      </c>
      <c r="I62" s="5" t="str">
        <f>IF(A62="","",Setup!$B$24)</f>
        <v/>
      </c>
      <c r="J62" s="8"/>
      <c r="K62" s="5" t="str">
        <f t="shared" si="5"/>
        <v/>
      </c>
      <c r="L62" s="8"/>
      <c r="M62" s="8"/>
    </row>
    <row r="63" spans="1:13" ht="15" customHeight="1" x14ac:dyDescent="0.35">
      <c r="A63" s="5"/>
      <c r="B63" s="5" t="str">
        <f>IFERROR(INDEX('Employee Master'!$B$5:$B$104,MATCH(A63,'Employee Master'!$A$5:$A$104,0)),"")</f>
        <v/>
      </c>
      <c r="C63" s="10" t="str">
        <f>IF(A63="","",IF(Setup!$B$44="Yes",IFERROR(SUMPRODUCT((Setup!$B$47:$B$49&lt;=INDEX('Employee Master'!$Q$5:$Q$104,MATCH(A63,'Employee Master'!$A$5:$A$104,0)))*(Setup!$C$47:$C$49&gt;=INDEX('Employee Master'!$Q$5:$Q$104,MATCH(A63,'Employee Master'!$A$5:$A$104,0)))*Setup!$D$47:$D$49),Setup!$B$22),Setup!$B$22))</f>
        <v/>
      </c>
      <c r="D63" s="8"/>
      <c r="E63" s="5" t="str">
        <f t="shared" si="3"/>
        <v/>
      </c>
      <c r="F63" s="5" t="str">
        <f>IF(A63="","",Setup!$B$23)</f>
        <v/>
      </c>
      <c r="G63" s="8"/>
      <c r="H63" s="5" t="str">
        <f t="shared" si="4"/>
        <v/>
      </c>
      <c r="I63" s="5" t="str">
        <f>IF(A63="","",Setup!$B$24)</f>
        <v/>
      </c>
      <c r="J63" s="8"/>
      <c r="K63" s="5" t="str">
        <f t="shared" si="5"/>
        <v/>
      </c>
      <c r="L63" s="8"/>
      <c r="M63" s="8"/>
    </row>
    <row r="64" spans="1:13" ht="15" customHeight="1" x14ac:dyDescent="0.35">
      <c r="A64" s="5"/>
      <c r="B64" s="5" t="str">
        <f>IFERROR(INDEX('Employee Master'!$B$5:$B$104,MATCH(A64,'Employee Master'!$A$5:$A$104,0)),"")</f>
        <v/>
      </c>
      <c r="C64" s="10" t="str">
        <f>IF(A64="","",IF(Setup!$B$44="Yes",IFERROR(SUMPRODUCT((Setup!$B$47:$B$49&lt;=INDEX('Employee Master'!$Q$5:$Q$104,MATCH(A64,'Employee Master'!$A$5:$A$104,0)))*(Setup!$C$47:$C$49&gt;=INDEX('Employee Master'!$Q$5:$Q$104,MATCH(A64,'Employee Master'!$A$5:$A$104,0)))*Setup!$D$47:$D$49),Setup!$B$22),Setup!$B$22))</f>
        <v/>
      </c>
      <c r="D64" s="8"/>
      <c r="E64" s="5" t="str">
        <f t="shared" si="3"/>
        <v/>
      </c>
      <c r="F64" s="5" t="str">
        <f>IF(A64="","",Setup!$B$23)</f>
        <v/>
      </c>
      <c r="G64" s="8"/>
      <c r="H64" s="5" t="str">
        <f t="shared" si="4"/>
        <v/>
      </c>
      <c r="I64" s="5" t="str">
        <f>IF(A64="","",Setup!$B$24)</f>
        <v/>
      </c>
      <c r="J64" s="8"/>
      <c r="K64" s="5" t="str">
        <f t="shared" si="5"/>
        <v/>
      </c>
      <c r="L64" s="8"/>
      <c r="M64" s="8"/>
    </row>
    <row r="65" spans="1:13" ht="15" customHeight="1" x14ac:dyDescent="0.35">
      <c r="A65" s="5"/>
      <c r="B65" s="5" t="str">
        <f>IFERROR(INDEX('Employee Master'!$B$5:$B$104,MATCH(A65,'Employee Master'!$A$5:$A$104,0)),"")</f>
        <v/>
      </c>
      <c r="C65" s="10" t="str">
        <f>IF(A65="","",IF(Setup!$B$44="Yes",IFERROR(SUMPRODUCT((Setup!$B$47:$B$49&lt;=INDEX('Employee Master'!$Q$5:$Q$104,MATCH(A65,'Employee Master'!$A$5:$A$104,0)))*(Setup!$C$47:$C$49&gt;=INDEX('Employee Master'!$Q$5:$Q$104,MATCH(A65,'Employee Master'!$A$5:$A$104,0)))*Setup!$D$47:$D$49),Setup!$B$22),Setup!$B$22))</f>
        <v/>
      </c>
      <c r="D65" s="8"/>
      <c r="E65" s="5" t="str">
        <f t="shared" si="3"/>
        <v/>
      </c>
      <c r="F65" s="5" t="str">
        <f>IF(A65="","",Setup!$B$23)</f>
        <v/>
      </c>
      <c r="G65" s="8"/>
      <c r="H65" s="5" t="str">
        <f t="shared" si="4"/>
        <v/>
      </c>
      <c r="I65" s="5" t="str">
        <f>IF(A65="","",Setup!$B$24)</f>
        <v/>
      </c>
      <c r="J65" s="8"/>
      <c r="K65" s="5" t="str">
        <f t="shared" si="5"/>
        <v/>
      </c>
      <c r="L65" s="8"/>
      <c r="M65" s="8"/>
    </row>
    <row r="66" spans="1:13" ht="15" customHeight="1" x14ac:dyDescent="0.35">
      <c r="A66" s="5"/>
      <c r="B66" s="5" t="str">
        <f>IFERROR(INDEX('Employee Master'!$B$5:$B$104,MATCH(A66,'Employee Master'!$A$5:$A$104,0)),"")</f>
        <v/>
      </c>
      <c r="C66" s="10" t="str">
        <f>IF(A66="","",IF(Setup!$B$44="Yes",IFERROR(SUMPRODUCT((Setup!$B$47:$B$49&lt;=INDEX('Employee Master'!$Q$5:$Q$104,MATCH(A66,'Employee Master'!$A$5:$A$104,0)))*(Setup!$C$47:$C$49&gt;=INDEX('Employee Master'!$Q$5:$Q$104,MATCH(A66,'Employee Master'!$A$5:$A$104,0)))*Setup!$D$47:$D$49),Setup!$B$22),Setup!$B$22))</f>
        <v/>
      </c>
      <c r="D66" s="8"/>
      <c r="E66" s="5" t="str">
        <f t="shared" si="3"/>
        <v/>
      </c>
      <c r="F66" s="5" t="str">
        <f>IF(A66="","",Setup!$B$23)</f>
        <v/>
      </c>
      <c r="G66" s="8"/>
      <c r="H66" s="5" t="str">
        <f t="shared" si="4"/>
        <v/>
      </c>
      <c r="I66" s="5" t="str">
        <f>IF(A66="","",Setup!$B$24)</f>
        <v/>
      </c>
      <c r="J66" s="8"/>
      <c r="K66" s="5" t="str">
        <f t="shared" si="5"/>
        <v/>
      </c>
      <c r="L66" s="8"/>
      <c r="M66" s="8"/>
    </row>
    <row r="67" spans="1:13" ht="15" customHeight="1" x14ac:dyDescent="0.35">
      <c r="A67" s="5"/>
      <c r="B67" s="5" t="str">
        <f>IFERROR(INDEX('Employee Master'!$B$5:$B$104,MATCH(A67,'Employee Master'!$A$5:$A$104,0)),"")</f>
        <v/>
      </c>
      <c r="C67" s="10" t="str">
        <f>IF(A67="","",IF(Setup!$B$44="Yes",IFERROR(SUMPRODUCT((Setup!$B$47:$B$49&lt;=INDEX('Employee Master'!$Q$5:$Q$104,MATCH(A67,'Employee Master'!$A$5:$A$104,0)))*(Setup!$C$47:$C$49&gt;=INDEX('Employee Master'!$Q$5:$Q$104,MATCH(A67,'Employee Master'!$A$5:$A$104,0)))*Setup!$D$47:$D$49),Setup!$B$22),Setup!$B$22))</f>
        <v/>
      </c>
      <c r="D67" s="8"/>
      <c r="E67" s="5" t="str">
        <f t="shared" si="3"/>
        <v/>
      </c>
      <c r="F67" s="5" t="str">
        <f>IF(A67="","",Setup!$B$23)</f>
        <v/>
      </c>
      <c r="G67" s="8"/>
      <c r="H67" s="5" t="str">
        <f t="shared" si="4"/>
        <v/>
      </c>
      <c r="I67" s="5" t="str">
        <f>IF(A67="","",Setup!$B$24)</f>
        <v/>
      </c>
      <c r="J67" s="8"/>
      <c r="K67" s="5" t="str">
        <f t="shared" si="5"/>
        <v/>
      </c>
      <c r="L67" s="8"/>
      <c r="M67" s="8"/>
    </row>
    <row r="68" spans="1:13" ht="15" customHeight="1" x14ac:dyDescent="0.35">
      <c r="A68" s="5"/>
      <c r="B68" s="5" t="str">
        <f>IFERROR(INDEX('Employee Master'!$B$5:$B$104,MATCH(A68,'Employee Master'!$A$5:$A$104,0)),"")</f>
        <v/>
      </c>
      <c r="C68" s="10" t="str">
        <f>IF(A68="","",IF(Setup!$B$44="Yes",IFERROR(SUMPRODUCT((Setup!$B$47:$B$49&lt;=INDEX('Employee Master'!$Q$5:$Q$104,MATCH(A68,'Employee Master'!$A$5:$A$104,0)))*(Setup!$C$47:$C$49&gt;=INDEX('Employee Master'!$Q$5:$Q$104,MATCH(A68,'Employee Master'!$A$5:$A$104,0)))*Setup!$D$47:$D$49),Setup!$B$22),Setup!$B$22))</f>
        <v/>
      </c>
      <c r="D68" s="8"/>
      <c r="E68" s="5" t="str">
        <f t="shared" si="3"/>
        <v/>
      </c>
      <c r="F68" s="5" t="str">
        <f>IF(A68="","",Setup!$B$23)</f>
        <v/>
      </c>
      <c r="G68" s="8"/>
      <c r="H68" s="5" t="str">
        <f t="shared" si="4"/>
        <v/>
      </c>
      <c r="I68" s="5" t="str">
        <f>IF(A68="","",Setup!$B$24)</f>
        <v/>
      </c>
      <c r="J68" s="8"/>
      <c r="K68" s="5" t="str">
        <f t="shared" si="5"/>
        <v/>
      </c>
      <c r="L68" s="8"/>
      <c r="M68" s="8"/>
    </row>
    <row r="69" spans="1:13" ht="15" customHeight="1" x14ac:dyDescent="0.35">
      <c r="A69" s="5"/>
      <c r="B69" s="5" t="str">
        <f>IFERROR(INDEX('Employee Master'!$B$5:$B$104,MATCH(A69,'Employee Master'!$A$5:$A$104,0)),"")</f>
        <v/>
      </c>
      <c r="C69" s="10" t="str">
        <f>IF(A69="","",IF(Setup!$B$44="Yes",IFERROR(SUMPRODUCT((Setup!$B$47:$B$49&lt;=INDEX('Employee Master'!$Q$5:$Q$104,MATCH(A69,'Employee Master'!$A$5:$A$104,0)))*(Setup!$C$47:$C$49&gt;=INDEX('Employee Master'!$Q$5:$Q$104,MATCH(A69,'Employee Master'!$A$5:$A$104,0)))*Setup!$D$47:$D$49),Setup!$B$22),Setup!$B$22))</f>
        <v/>
      </c>
      <c r="D69" s="8"/>
      <c r="E69" s="5" t="str">
        <f t="shared" ref="E69:E100" si="6">IFERROR(C69-D69,"")</f>
        <v/>
      </c>
      <c r="F69" s="5" t="str">
        <f>IF(A69="","",Setup!$B$23)</f>
        <v/>
      </c>
      <c r="G69" s="8"/>
      <c r="H69" s="5" t="str">
        <f t="shared" ref="H69:H100" si="7">IFERROR(F69-G69,"")</f>
        <v/>
      </c>
      <c r="I69" s="5" t="str">
        <f>IF(A69="","",Setup!$B$24)</f>
        <v/>
      </c>
      <c r="J69" s="8"/>
      <c r="K69" s="5" t="str">
        <f t="shared" ref="K69:K100" si="8">IFERROR(I69-J69,"")</f>
        <v/>
      </c>
      <c r="L69" s="8"/>
      <c r="M69" s="8"/>
    </row>
    <row r="70" spans="1:13" ht="15" customHeight="1" x14ac:dyDescent="0.35">
      <c r="A70" s="5"/>
      <c r="B70" s="5" t="str">
        <f>IFERROR(INDEX('Employee Master'!$B$5:$B$104,MATCH(A70,'Employee Master'!$A$5:$A$104,0)),"")</f>
        <v/>
      </c>
      <c r="C70" s="10" t="str">
        <f>IF(A70="","",IF(Setup!$B$44="Yes",IFERROR(SUMPRODUCT((Setup!$B$47:$B$49&lt;=INDEX('Employee Master'!$Q$5:$Q$104,MATCH(A70,'Employee Master'!$A$5:$A$104,0)))*(Setup!$C$47:$C$49&gt;=INDEX('Employee Master'!$Q$5:$Q$104,MATCH(A70,'Employee Master'!$A$5:$A$104,0)))*Setup!$D$47:$D$49),Setup!$B$22),Setup!$B$22))</f>
        <v/>
      </c>
      <c r="D70" s="8"/>
      <c r="E70" s="5" t="str">
        <f t="shared" si="6"/>
        <v/>
      </c>
      <c r="F70" s="5" t="str">
        <f>IF(A70="","",Setup!$B$23)</f>
        <v/>
      </c>
      <c r="G70" s="8"/>
      <c r="H70" s="5" t="str">
        <f t="shared" si="7"/>
        <v/>
      </c>
      <c r="I70" s="5" t="str">
        <f>IF(A70="","",Setup!$B$24)</f>
        <v/>
      </c>
      <c r="J70" s="8"/>
      <c r="K70" s="5" t="str">
        <f t="shared" si="8"/>
        <v/>
      </c>
      <c r="L70" s="8"/>
      <c r="M70" s="8"/>
    </row>
    <row r="71" spans="1:13" ht="15" customHeight="1" x14ac:dyDescent="0.35">
      <c r="A71" s="5"/>
      <c r="B71" s="5" t="str">
        <f>IFERROR(INDEX('Employee Master'!$B$5:$B$104,MATCH(A71,'Employee Master'!$A$5:$A$104,0)),"")</f>
        <v/>
      </c>
      <c r="C71" s="10" t="str">
        <f>IF(A71="","",IF(Setup!$B$44="Yes",IFERROR(SUMPRODUCT((Setup!$B$47:$B$49&lt;=INDEX('Employee Master'!$Q$5:$Q$104,MATCH(A71,'Employee Master'!$A$5:$A$104,0)))*(Setup!$C$47:$C$49&gt;=INDEX('Employee Master'!$Q$5:$Q$104,MATCH(A71,'Employee Master'!$A$5:$A$104,0)))*Setup!$D$47:$D$49),Setup!$B$22),Setup!$B$22))</f>
        <v/>
      </c>
      <c r="D71" s="8"/>
      <c r="E71" s="5" t="str">
        <f t="shared" si="6"/>
        <v/>
      </c>
      <c r="F71" s="5" t="str">
        <f>IF(A71="","",Setup!$B$23)</f>
        <v/>
      </c>
      <c r="G71" s="8"/>
      <c r="H71" s="5" t="str">
        <f t="shared" si="7"/>
        <v/>
      </c>
      <c r="I71" s="5" t="str">
        <f>IF(A71="","",Setup!$B$24)</f>
        <v/>
      </c>
      <c r="J71" s="8"/>
      <c r="K71" s="5" t="str">
        <f t="shared" si="8"/>
        <v/>
      </c>
      <c r="L71" s="8"/>
      <c r="M71" s="8"/>
    </row>
    <row r="72" spans="1:13" ht="15" customHeight="1" x14ac:dyDescent="0.35">
      <c r="A72" s="5"/>
      <c r="B72" s="5" t="str">
        <f>IFERROR(INDEX('Employee Master'!$B$5:$B$104,MATCH(A72,'Employee Master'!$A$5:$A$104,0)),"")</f>
        <v/>
      </c>
      <c r="C72" s="10" t="str">
        <f>IF(A72="","",IF(Setup!$B$44="Yes",IFERROR(SUMPRODUCT((Setup!$B$47:$B$49&lt;=INDEX('Employee Master'!$Q$5:$Q$104,MATCH(A72,'Employee Master'!$A$5:$A$104,0)))*(Setup!$C$47:$C$49&gt;=INDEX('Employee Master'!$Q$5:$Q$104,MATCH(A72,'Employee Master'!$A$5:$A$104,0)))*Setup!$D$47:$D$49),Setup!$B$22),Setup!$B$22))</f>
        <v/>
      </c>
      <c r="D72" s="8"/>
      <c r="E72" s="5" t="str">
        <f t="shared" si="6"/>
        <v/>
      </c>
      <c r="F72" s="5" t="str">
        <f>IF(A72="","",Setup!$B$23)</f>
        <v/>
      </c>
      <c r="G72" s="8"/>
      <c r="H72" s="5" t="str">
        <f t="shared" si="7"/>
        <v/>
      </c>
      <c r="I72" s="5" t="str">
        <f>IF(A72="","",Setup!$B$24)</f>
        <v/>
      </c>
      <c r="J72" s="8"/>
      <c r="K72" s="5" t="str">
        <f t="shared" si="8"/>
        <v/>
      </c>
      <c r="L72" s="8"/>
      <c r="M72" s="8"/>
    </row>
    <row r="73" spans="1:13" ht="15" customHeight="1" x14ac:dyDescent="0.35">
      <c r="A73" s="5"/>
      <c r="B73" s="5" t="str">
        <f>IFERROR(INDEX('Employee Master'!$B$5:$B$104,MATCH(A73,'Employee Master'!$A$5:$A$104,0)),"")</f>
        <v/>
      </c>
      <c r="C73" s="10" t="str">
        <f>IF(A73="","",IF(Setup!$B$44="Yes",IFERROR(SUMPRODUCT((Setup!$B$47:$B$49&lt;=INDEX('Employee Master'!$Q$5:$Q$104,MATCH(A73,'Employee Master'!$A$5:$A$104,0)))*(Setup!$C$47:$C$49&gt;=INDEX('Employee Master'!$Q$5:$Q$104,MATCH(A73,'Employee Master'!$A$5:$A$104,0)))*Setup!$D$47:$D$49),Setup!$B$22),Setup!$B$22))</f>
        <v/>
      </c>
      <c r="D73" s="8"/>
      <c r="E73" s="5" t="str">
        <f t="shared" si="6"/>
        <v/>
      </c>
      <c r="F73" s="5" t="str">
        <f>IF(A73="","",Setup!$B$23)</f>
        <v/>
      </c>
      <c r="G73" s="8"/>
      <c r="H73" s="5" t="str">
        <f t="shared" si="7"/>
        <v/>
      </c>
      <c r="I73" s="5" t="str">
        <f>IF(A73="","",Setup!$B$24)</f>
        <v/>
      </c>
      <c r="J73" s="8"/>
      <c r="K73" s="5" t="str">
        <f t="shared" si="8"/>
        <v/>
      </c>
      <c r="L73" s="8"/>
      <c r="M73" s="8"/>
    </row>
    <row r="74" spans="1:13" ht="15" customHeight="1" x14ac:dyDescent="0.35">
      <c r="A74" s="5"/>
      <c r="B74" s="5" t="str">
        <f>IFERROR(INDEX('Employee Master'!$B$5:$B$104,MATCH(A74,'Employee Master'!$A$5:$A$104,0)),"")</f>
        <v/>
      </c>
      <c r="C74" s="10" t="str">
        <f>IF(A74="","",IF(Setup!$B$44="Yes",IFERROR(SUMPRODUCT((Setup!$B$47:$B$49&lt;=INDEX('Employee Master'!$Q$5:$Q$104,MATCH(A74,'Employee Master'!$A$5:$A$104,0)))*(Setup!$C$47:$C$49&gt;=INDEX('Employee Master'!$Q$5:$Q$104,MATCH(A74,'Employee Master'!$A$5:$A$104,0)))*Setup!$D$47:$D$49),Setup!$B$22),Setup!$B$22))</f>
        <v/>
      </c>
      <c r="D74" s="8"/>
      <c r="E74" s="5" t="str">
        <f t="shared" si="6"/>
        <v/>
      </c>
      <c r="F74" s="5" t="str">
        <f>IF(A74="","",Setup!$B$23)</f>
        <v/>
      </c>
      <c r="G74" s="8"/>
      <c r="H74" s="5" t="str">
        <f t="shared" si="7"/>
        <v/>
      </c>
      <c r="I74" s="5" t="str">
        <f>IF(A74="","",Setup!$B$24)</f>
        <v/>
      </c>
      <c r="J74" s="8"/>
      <c r="K74" s="5" t="str">
        <f t="shared" si="8"/>
        <v/>
      </c>
      <c r="L74" s="8"/>
      <c r="M74" s="8"/>
    </row>
    <row r="75" spans="1:13" ht="15" customHeight="1" x14ac:dyDescent="0.35">
      <c r="A75" s="5"/>
      <c r="B75" s="5" t="str">
        <f>IFERROR(INDEX('Employee Master'!$B$5:$B$104,MATCH(A75,'Employee Master'!$A$5:$A$104,0)),"")</f>
        <v/>
      </c>
      <c r="C75" s="10" t="str">
        <f>IF(A75="","",IF(Setup!$B$44="Yes",IFERROR(SUMPRODUCT((Setup!$B$47:$B$49&lt;=INDEX('Employee Master'!$Q$5:$Q$104,MATCH(A75,'Employee Master'!$A$5:$A$104,0)))*(Setup!$C$47:$C$49&gt;=INDEX('Employee Master'!$Q$5:$Q$104,MATCH(A75,'Employee Master'!$A$5:$A$104,0)))*Setup!$D$47:$D$49),Setup!$B$22),Setup!$B$22))</f>
        <v/>
      </c>
      <c r="D75" s="8"/>
      <c r="E75" s="5" t="str">
        <f t="shared" si="6"/>
        <v/>
      </c>
      <c r="F75" s="5" t="str">
        <f>IF(A75="","",Setup!$B$23)</f>
        <v/>
      </c>
      <c r="G75" s="8"/>
      <c r="H75" s="5" t="str">
        <f t="shared" si="7"/>
        <v/>
      </c>
      <c r="I75" s="5" t="str">
        <f>IF(A75="","",Setup!$B$24)</f>
        <v/>
      </c>
      <c r="J75" s="8"/>
      <c r="K75" s="5" t="str">
        <f t="shared" si="8"/>
        <v/>
      </c>
      <c r="L75" s="8"/>
      <c r="M75" s="8"/>
    </row>
    <row r="76" spans="1:13" ht="15" customHeight="1" x14ac:dyDescent="0.35">
      <c r="A76" s="5"/>
      <c r="B76" s="5" t="str">
        <f>IFERROR(INDEX('Employee Master'!$B$5:$B$104,MATCH(A76,'Employee Master'!$A$5:$A$104,0)),"")</f>
        <v/>
      </c>
      <c r="C76" s="10" t="str">
        <f>IF(A76="","",IF(Setup!$B$44="Yes",IFERROR(SUMPRODUCT((Setup!$B$47:$B$49&lt;=INDEX('Employee Master'!$Q$5:$Q$104,MATCH(A76,'Employee Master'!$A$5:$A$104,0)))*(Setup!$C$47:$C$49&gt;=INDEX('Employee Master'!$Q$5:$Q$104,MATCH(A76,'Employee Master'!$A$5:$A$104,0)))*Setup!$D$47:$D$49),Setup!$B$22),Setup!$B$22))</f>
        <v/>
      </c>
      <c r="D76" s="8"/>
      <c r="E76" s="5" t="str">
        <f t="shared" si="6"/>
        <v/>
      </c>
      <c r="F76" s="5" t="str">
        <f>IF(A76="","",Setup!$B$23)</f>
        <v/>
      </c>
      <c r="G76" s="8"/>
      <c r="H76" s="5" t="str">
        <f t="shared" si="7"/>
        <v/>
      </c>
      <c r="I76" s="5" t="str">
        <f>IF(A76="","",Setup!$B$24)</f>
        <v/>
      </c>
      <c r="J76" s="8"/>
      <c r="K76" s="5" t="str">
        <f t="shared" si="8"/>
        <v/>
      </c>
      <c r="L76" s="8"/>
      <c r="M76" s="8"/>
    </row>
    <row r="77" spans="1:13" ht="15" customHeight="1" x14ac:dyDescent="0.35">
      <c r="A77" s="5"/>
      <c r="B77" s="5" t="str">
        <f>IFERROR(INDEX('Employee Master'!$B$5:$B$104,MATCH(A77,'Employee Master'!$A$5:$A$104,0)),"")</f>
        <v/>
      </c>
      <c r="C77" s="10" t="str">
        <f>IF(A77="","",IF(Setup!$B$44="Yes",IFERROR(SUMPRODUCT((Setup!$B$47:$B$49&lt;=INDEX('Employee Master'!$Q$5:$Q$104,MATCH(A77,'Employee Master'!$A$5:$A$104,0)))*(Setup!$C$47:$C$49&gt;=INDEX('Employee Master'!$Q$5:$Q$104,MATCH(A77,'Employee Master'!$A$5:$A$104,0)))*Setup!$D$47:$D$49),Setup!$B$22),Setup!$B$22))</f>
        <v/>
      </c>
      <c r="D77" s="8"/>
      <c r="E77" s="5" t="str">
        <f t="shared" si="6"/>
        <v/>
      </c>
      <c r="F77" s="5" t="str">
        <f>IF(A77="","",Setup!$B$23)</f>
        <v/>
      </c>
      <c r="G77" s="8"/>
      <c r="H77" s="5" t="str">
        <f t="shared" si="7"/>
        <v/>
      </c>
      <c r="I77" s="5" t="str">
        <f>IF(A77="","",Setup!$B$24)</f>
        <v/>
      </c>
      <c r="J77" s="8"/>
      <c r="K77" s="5" t="str">
        <f t="shared" si="8"/>
        <v/>
      </c>
      <c r="L77" s="8"/>
      <c r="M77" s="8"/>
    </row>
    <row r="78" spans="1:13" ht="15" customHeight="1" x14ac:dyDescent="0.35">
      <c r="A78" s="5"/>
      <c r="B78" s="5" t="str">
        <f>IFERROR(INDEX('Employee Master'!$B$5:$B$104,MATCH(A78,'Employee Master'!$A$5:$A$104,0)),"")</f>
        <v/>
      </c>
      <c r="C78" s="10" t="str">
        <f>IF(A78="","",IF(Setup!$B$44="Yes",IFERROR(SUMPRODUCT((Setup!$B$47:$B$49&lt;=INDEX('Employee Master'!$Q$5:$Q$104,MATCH(A78,'Employee Master'!$A$5:$A$104,0)))*(Setup!$C$47:$C$49&gt;=INDEX('Employee Master'!$Q$5:$Q$104,MATCH(A78,'Employee Master'!$A$5:$A$104,0)))*Setup!$D$47:$D$49),Setup!$B$22),Setup!$B$22))</f>
        <v/>
      </c>
      <c r="D78" s="8"/>
      <c r="E78" s="5" t="str">
        <f t="shared" si="6"/>
        <v/>
      </c>
      <c r="F78" s="5" t="str">
        <f>IF(A78="","",Setup!$B$23)</f>
        <v/>
      </c>
      <c r="G78" s="8"/>
      <c r="H78" s="5" t="str">
        <f t="shared" si="7"/>
        <v/>
      </c>
      <c r="I78" s="5" t="str">
        <f>IF(A78="","",Setup!$B$24)</f>
        <v/>
      </c>
      <c r="J78" s="8"/>
      <c r="K78" s="5" t="str">
        <f t="shared" si="8"/>
        <v/>
      </c>
      <c r="L78" s="8"/>
      <c r="M78" s="8"/>
    </row>
    <row r="79" spans="1:13" ht="15" customHeight="1" x14ac:dyDescent="0.35">
      <c r="A79" s="5"/>
      <c r="B79" s="5" t="str">
        <f>IFERROR(INDEX('Employee Master'!$B$5:$B$104,MATCH(A79,'Employee Master'!$A$5:$A$104,0)),"")</f>
        <v/>
      </c>
      <c r="C79" s="10" t="str">
        <f>IF(A79="","",IF(Setup!$B$44="Yes",IFERROR(SUMPRODUCT((Setup!$B$47:$B$49&lt;=INDEX('Employee Master'!$Q$5:$Q$104,MATCH(A79,'Employee Master'!$A$5:$A$104,0)))*(Setup!$C$47:$C$49&gt;=INDEX('Employee Master'!$Q$5:$Q$104,MATCH(A79,'Employee Master'!$A$5:$A$104,0)))*Setup!$D$47:$D$49),Setup!$B$22),Setup!$B$22))</f>
        <v/>
      </c>
      <c r="D79" s="8"/>
      <c r="E79" s="5" t="str">
        <f t="shared" si="6"/>
        <v/>
      </c>
      <c r="F79" s="5" t="str">
        <f>IF(A79="","",Setup!$B$23)</f>
        <v/>
      </c>
      <c r="G79" s="8"/>
      <c r="H79" s="5" t="str">
        <f t="shared" si="7"/>
        <v/>
      </c>
      <c r="I79" s="5" t="str">
        <f>IF(A79="","",Setup!$B$24)</f>
        <v/>
      </c>
      <c r="J79" s="8"/>
      <c r="K79" s="5" t="str">
        <f t="shared" si="8"/>
        <v/>
      </c>
      <c r="L79" s="8"/>
      <c r="M79" s="8"/>
    </row>
    <row r="80" spans="1:13" ht="15" customHeight="1" x14ac:dyDescent="0.35">
      <c r="A80" s="5"/>
      <c r="B80" s="5" t="str">
        <f>IFERROR(INDEX('Employee Master'!$B$5:$B$104,MATCH(A80,'Employee Master'!$A$5:$A$104,0)),"")</f>
        <v/>
      </c>
      <c r="C80" s="10" t="str">
        <f>IF(A80="","",IF(Setup!$B$44="Yes",IFERROR(SUMPRODUCT((Setup!$B$47:$B$49&lt;=INDEX('Employee Master'!$Q$5:$Q$104,MATCH(A80,'Employee Master'!$A$5:$A$104,0)))*(Setup!$C$47:$C$49&gt;=INDEX('Employee Master'!$Q$5:$Q$104,MATCH(A80,'Employee Master'!$A$5:$A$104,0)))*Setup!$D$47:$D$49),Setup!$B$22),Setup!$B$22))</f>
        <v/>
      </c>
      <c r="D80" s="8"/>
      <c r="E80" s="5" t="str">
        <f t="shared" si="6"/>
        <v/>
      </c>
      <c r="F80" s="5" t="str">
        <f>IF(A80="","",Setup!$B$23)</f>
        <v/>
      </c>
      <c r="G80" s="8"/>
      <c r="H80" s="5" t="str">
        <f t="shared" si="7"/>
        <v/>
      </c>
      <c r="I80" s="5" t="str">
        <f>IF(A80="","",Setup!$B$24)</f>
        <v/>
      </c>
      <c r="J80" s="8"/>
      <c r="K80" s="5" t="str">
        <f t="shared" si="8"/>
        <v/>
      </c>
      <c r="L80" s="8"/>
      <c r="M80" s="8"/>
    </row>
    <row r="81" spans="1:13" ht="15" customHeight="1" x14ac:dyDescent="0.35">
      <c r="A81" s="5"/>
      <c r="B81" s="5" t="str">
        <f>IFERROR(INDEX('Employee Master'!$B$5:$B$104,MATCH(A81,'Employee Master'!$A$5:$A$104,0)),"")</f>
        <v/>
      </c>
      <c r="C81" s="10" t="str">
        <f>IF(A81="","",IF(Setup!$B$44="Yes",IFERROR(SUMPRODUCT((Setup!$B$47:$B$49&lt;=INDEX('Employee Master'!$Q$5:$Q$104,MATCH(A81,'Employee Master'!$A$5:$A$104,0)))*(Setup!$C$47:$C$49&gt;=INDEX('Employee Master'!$Q$5:$Q$104,MATCH(A81,'Employee Master'!$A$5:$A$104,0)))*Setup!$D$47:$D$49),Setup!$B$22),Setup!$B$22))</f>
        <v/>
      </c>
      <c r="D81" s="8"/>
      <c r="E81" s="5" t="str">
        <f t="shared" si="6"/>
        <v/>
      </c>
      <c r="F81" s="5" t="str">
        <f>IF(A81="","",Setup!$B$23)</f>
        <v/>
      </c>
      <c r="G81" s="8"/>
      <c r="H81" s="5" t="str">
        <f t="shared" si="7"/>
        <v/>
      </c>
      <c r="I81" s="5" t="str">
        <f>IF(A81="","",Setup!$B$24)</f>
        <v/>
      </c>
      <c r="J81" s="8"/>
      <c r="K81" s="5" t="str">
        <f t="shared" si="8"/>
        <v/>
      </c>
      <c r="L81" s="8"/>
      <c r="M81" s="8"/>
    </row>
    <row r="82" spans="1:13" ht="15" customHeight="1" x14ac:dyDescent="0.35">
      <c r="A82" s="5"/>
      <c r="B82" s="5" t="str">
        <f>IFERROR(INDEX('Employee Master'!$B$5:$B$104,MATCH(A82,'Employee Master'!$A$5:$A$104,0)),"")</f>
        <v/>
      </c>
      <c r="C82" s="10" t="str">
        <f>IF(A82="","",IF(Setup!$B$44="Yes",IFERROR(SUMPRODUCT((Setup!$B$47:$B$49&lt;=INDEX('Employee Master'!$Q$5:$Q$104,MATCH(A82,'Employee Master'!$A$5:$A$104,0)))*(Setup!$C$47:$C$49&gt;=INDEX('Employee Master'!$Q$5:$Q$104,MATCH(A82,'Employee Master'!$A$5:$A$104,0)))*Setup!$D$47:$D$49),Setup!$B$22),Setup!$B$22))</f>
        <v/>
      </c>
      <c r="D82" s="8"/>
      <c r="E82" s="5" t="str">
        <f t="shared" si="6"/>
        <v/>
      </c>
      <c r="F82" s="5" t="str">
        <f>IF(A82="","",Setup!$B$23)</f>
        <v/>
      </c>
      <c r="G82" s="8"/>
      <c r="H82" s="5" t="str">
        <f t="shared" si="7"/>
        <v/>
      </c>
      <c r="I82" s="5" t="str">
        <f>IF(A82="","",Setup!$B$24)</f>
        <v/>
      </c>
      <c r="J82" s="8"/>
      <c r="K82" s="5" t="str">
        <f t="shared" si="8"/>
        <v/>
      </c>
      <c r="L82" s="8"/>
      <c r="M82" s="8"/>
    </row>
    <row r="83" spans="1:13" ht="15" customHeight="1" x14ac:dyDescent="0.35">
      <c r="A83" s="5"/>
      <c r="B83" s="5" t="str">
        <f>IFERROR(INDEX('Employee Master'!$B$5:$B$104,MATCH(A83,'Employee Master'!$A$5:$A$104,0)),"")</f>
        <v/>
      </c>
      <c r="C83" s="10" t="str">
        <f>IF(A83="","",IF(Setup!$B$44="Yes",IFERROR(SUMPRODUCT((Setup!$B$47:$B$49&lt;=INDEX('Employee Master'!$Q$5:$Q$104,MATCH(A83,'Employee Master'!$A$5:$A$104,0)))*(Setup!$C$47:$C$49&gt;=INDEX('Employee Master'!$Q$5:$Q$104,MATCH(A83,'Employee Master'!$A$5:$A$104,0)))*Setup!$D$47:$D$49),Setup!$B$22),Setup!$B$22))</f>
        <v/>
      </c>
      <c r="D83" s="8"/>
      <c r="E83" s="5" t="str">
        <f t="shared" si="6"/>
        <v/>
      </c>
      <c r="F83" s="5" t="str">
        <f>IF(A83="","",Setup!$B$23)</f>
        <v/>
      </c>
      <c r="G83" s="8"/>
      <c r="H83" s="5" t="str">
        <f t="shared" si="7"/>
        <v/>
      </c>
      <c r="I83" s="5" t="str">
        <f>IF(A83="","",Setup!$B$24)</f>
        <v/>
      </c>
      <c r="J83" s="8"/>
      <c r="K83" s="5" t="str">
        <f t="shared" si="8"/>
        <v/>
      </c>
      <c r="L83" s="8"/>
      <c r="M83" s="8"/>
    </row>
    <row r="84" spans="1:13" ht="15" customHeight="1" x14ac:dyDescent="0.35">
      <c r="A84" s="5"/>
      <c r="B84" s="5" t="str">
        <f>IFERROR(INDEX('Employee Master'!$B$5:$B$104,MATCH(A84,'Employee Master'!$A$5:$A$104,0)),"")</f>
        <v/>
      </c>
      <c r="C84" s="10" t="str">
        <f>IF(A84="","",IF(Setup!$B$44="Yes",IFERROR(SUMPRODUCT((Setup!$B$47:$B$49&lt;=INDEX('Employee Master'!$Q$5:$Q$104,MATCH(A84,'Employee Master'!$A$5:$A$104,0)))*(Setup!$C$47:$C$49&gt;=INDEX('Employee Master'!$Q$5:$Q$104,MATCH(A84,'Employee Master'!$A$5:$A$104,0)))*Setup!$D$47:$D$49),Setup!$B$22),Setup!$B$22))</f>
        <v/>
      </c>
      <c r="D84" s="8"/>
      <c r="E84" s="5" t="str">
        <f t="shared" si="6"/>
        <v/>
      </c>
      <c r="F84" s="5" t="str">
        <f>IF(A84="","",Setup!$B$23)</f>
        <v/>
      </c>
      <c r="G84" s="8"/>
      <c r="H84" s="5" t="str">
        <f t="shared" si="7"/>
        <v/>
      </c>
      <c r="I84" s="5" t="str">
        <f>IF(A84="","",Setup!$B$24)</f>
        <v/>
      </c>
      <c r="J84" s="8"/>
      <c r="K84" s="5" t="str">
        <f t="shared" si="8"/>
        <v/>
      </c>
      <c r="L84" s="8"/>
      <c r="M84" s="8"/>
    </row>
    <row r="85" spans="1:13" ht="15" customHeight="1" x14ac:dyDescent="0.35">
      <c r="A85" s="5"/>
      <c r="B85" s="5" t="str">
        <f>IFERROR(INDEX('Employee Master'!$B$5:$B$104,MATCH(A85,'Employee Master'!$A$5:$A$104,0)),"")</f>
        <v/>
      </c>
      <c r="C85" s="10" t="str">
        <f>IF(A85="","",IF(Setup!$B$44="Yes",IFERROR(SUMPRODUCT((Setup!$B$47:$B$49&lt;=INDEX('Employee Master'!$Q$5:$Q$104,MATCH(A85,'Employee Master'!$A$5:$A$104,0)))*(Setup!$C$47:$C$49&gt;=INDEX('Employee Master'!$Q$5:$Q$104,MATCH(A85,'Employee Master'!$A$5:$A$104,0)))*Setup!$D$47:$D$49),Setup!$B$22),Setup!$B$22))</f>
        <v/>
      </c>
      <c r="D85" s="8"/>
      <c r="E85" s="5" t="str">
        <f t="shared" si="6"/>
        <v/>
      </c>
      <c r="F85" s="5" t="str">
        <f>IF(A85="","",Setup!$B$23)</f>
        <v/>
      </c>
      <c r="G85" s="8"/>
      <c r="H85" s="5" t="str">
        <f t="shared" si="7"/>
        <v/>
      </c>
      <c r="I85" s="5" t="str">
        <f>IF(A85="","",Setup!$B$24)</f>
        <v/>
      </c>
      <c r="J85" s="8"/>
      <c r="K85" s="5" t="str">
        <f t="shared" si="8"/>
        <v/>
      </c>
      <c r="L85" s="8"/>
      <c r="M85" s="8"/>
    </row>
    <row r="86" spans="1:13" ht="15" customHeight="1" x14ac:dyDescent="0.35">
      <c r="A86" s="5"/>
      <c r="B86" s="5" t="str">
        <f>IFERROR(INDEX('Employee Master'!$B$5:$B$104,MATCH(A86,'Employee Master'!$A$5:$A$104,0)),"")</f>
        <v/>
      </c>
      <c r="C86" s="10" t="str">
        <f>IF(A86="","",IF(Setup!$B$44="Yes",IFERROR(SUMPRODUCT((Setup!$B$47:$B$49&lt;=INDEX('Employee Master'!$Q$5:$Q$104,MATCH(A86,'Employee Master'!$A$5:$A$104,0)))*(Setup!$C$47:$C$49&gt;=INDEX('Employee Master'!$Q$5:$Q$104,MATCH(A86,'Employee Master'!$A$5:$A$104,0)))*Setup!$D$47:$D$49),Setup!$B$22),Setup!$B$22))</f>
        <v/>
      </c>
      <c r="D86" s="8"/>
      <c r="E86" s="5" t="str">
        <f t="shared" si="6"/>
        <v/>
      </c>
      <c r="F86" s="5" t="str">
        <f>IF(A86="","",Setup!$B$23)</f>
        <v/>
      </c>
      <c r="G86" s="8"/>
      <c r="H86" s="5" t="str">
        <f t="shared" si="7"/>
        <v/>
      </c>
      <c r="I86" s="5" t="str">
        <f>IF(A86="","",Setup!$B$24)</f>
        <v/>
      </c>
      <c r="J86" s="8"/>
      <c r="K86" s="5" t="str">
        <f t="shared" si="8"/>
        <v/>
      </c>
      <c r="L86" s="8"/>
      <c r="M86" s="8"/>
    </row>
    <row r="87" spans="1:13" ht="15" customHeight="1" x14ac:dyDescent="0.35">
      <c r="A87" s="5"/>
      <c r="B87" s="5" t="str">
        <f>IFERROR(INDEX('Employee Master'!$B$5:$B$104,MATCH(A87,'Employee Master'!$A$5:$A$104,0)),"")</f>
        <v/>
      </c>
      <c r="C87" s="10" t="str">
        <f>IF(A87="","",IF(Setup!$B$44="Yes",IFERROR(SUMPRODUCT((Setup!$B$47:$B$49&lt;=INDEX('Employee Master'!$Q$5:$Q$104,MATCH(A87,'Employee Master'!$A$5:$A$104,0)))*(Setup!$C$47:$C$49&gt;=INDEX('Employee Master'!$Q$5:$Q$104,MATCH(A87,'Employee Master'!$A$5:$A$104,0)))*Setup!$D$47:$D$49),Setup!$B$22),Setup!$B$22))</f>
        <v/>
      </c>
      <c r="D87" s="8"/>
      <c r="E87" s="5" t="str">
        <f t="shared" si="6"/>
        <v/>
      </c>
      <c r="F87" s="5" t="str">
        <f>IF(A87="","",Setup!$B$23)</f>
        <v/>
      </c>
      <c r="G87" s="8"/>
      <c r="H87" s="5" t="str">
        <f t="shared" si="7"/>
        <v/>
      </c>
      <c r="I87" s="5" t="str">
        <f>IF(A87="","",Setup!$B$24)</f>
        <v/>
      </c>
      <c r="J87" s="8"/>
      <c r="K87" s="5" t="str">
        <f t="shared" si="8"/>
        <v/>
      </c>
      <c r="L87" s="8"/>
      <c r="M87" s="8"/>
    </row>
    <row r="88" spans="1:13" ht="15" customHeight="1" x14ac:dyDescent="0.35">
      <c r="A88" s="5"/>
      <c r="B88" s="5" t="str">
        <f>IFERROR(INDEX('Employee Master'!$B$5:$B$104,MATCH(A88,'Employee Master'!$A$5:$A$104,0)),"")</f>
        <v/>
      </c>
      <c r="C88" s="10" t="str">
        <f>IF(A88="","",IF(Setup!$B$44="Yes",IFERROR(SUMPRODUCT((Setup!$B$47:$B$49&lt;=INDEX('Employee Master'!$Q$5:$Q$104,MATCH(A88,'Employee Master'!$A$5:$A$104,0)))*(Setup!$C$47:$C$49&gt;=INDEX('Employee Master'!$Q$5:$Q$104,MATCH(A88,'Employee Master'!$A$5:$A$104,0)))*Setup!$D$47:$D$49),Setup!$B$22),Setup!$B$22))</f>
        <v/>
      </c>
      <c r="D88" s="8"/>
      <c r="E88" s="5" t="str">
        <f t="shared" si="6"/>
        <v/>
      </c>
      <c r="F88" s="5" t="str">
        <f>IF(A88="","",Setup!$B$23)</f>
        <v/>
      </c>
      <c r="G88" s="8"/>
      <c r="H88" s="5" t="str">
        <f t="shared" si="7"/>
        <v/>
      </c>
      <c r="I88" s="5" t="str">
        <f>IF(A88="","",Setup!$B$24)</f>
        <v/>
      </c>
      <c r="J88" s="8"/>
      <c r="K88" s="5" t="str">
        <f t="shared" si="8"/>
        <v/>
      </c>
      <c r="L88" s="8"/>
      <c r="M88" s="8"/>
    </row>
    <row r="89" spans="1:13" ht="15" customHeight="1" x14ac:dyDescent="0.35">
      <c r="A89" s="5"/>
      <c r="B89" s="5" t="str">
        <f>IFERROR(INDEX('Employee Master'!$B$5:$B$104,MATCH(A89,'Employee Master'!$A$5:$A$104,0)),"")</f>
        <v/>
      </c>
      <c r="C89" s="10" t="str">
        <f>IF(A89="","",IF(Setup!$B$44="Yes",IFERROR(SUMPRODUCT((Setup!$B$47:$B$49&lt;=INDEX('Employee Master'!$Q$5:$Q$104,MATCH(A89,'Employee Master'!$A$5:$A$104,0)))*(Setup!$C$47:$C$49&gt;=INDEX('Employee Master'!$Q$5:$Q$104,MATCH(A89,'Employee Master'!$A$5:$A$104,0)))*Setup!$D$47:$D$49),Setup!$B$22),Setup!$B$22))</f>
        <v/>
      </c>
      <c r="D89" s="8"/>
      <c r="E89" s="5" t="str">
        <f t="shared" si="6"/>
        <v/>
      </c>
      <c r="F89" s="5" t="str">
        <f>IF(A89="","",Setup!$B$23)</f>
        <v/>
      </c>
      <c r="G89" s="8"/>
      <c r="H89" s="5" t="str">
        <f t="shared" si="7"/>
        <v/>
      </c>
      <c r="I89" s="5" t="str">
        <f>IF(A89="","",Setup!$B$24)</f>
        <v/>
      </c>
      <c r="J89" s="8"/>
      <c r="K89" s="5" t="str">
        <f t="shared" si="8"/>
        <v/>
      </c>
      <c r="L89" s="8"/>
      <c r="M89" s="8"/>
    </row>
    <row r="90" spans="1:13" ht="15" customHeight="1" x14ac:dyDescent="0.35">
      <c r="A90" s="5"/>
      <c r="B90" s="5" t="str">
        <f>IFERROR(INDEX('Employee Master'!$B$5:$B$104,MATCH(A90,'Employee Master'!$A$5:$A$104,0)),"")</f>
        <v/>
      </c>
      <c r="C90" s="10" t="str">
        <f>IF(A90="","",IF(Setup!$B$44="Yes",IFERROR(SUMPRODUCT((Setup!$B$47:$B$49&lt;=INDEX('Employee Master'!$Q$5:$Q$104,MATCH(A90,'Employee Master'!$A$5:$A$104,0)))*(Setup!$C$47:$C$49&gt;=INDEX('Employee Master'!$Q$5:$Q$104,MATCH(A90,'Employee Master'!$A$5:$A$104,0)))*Setup!$D$47:$D$49),Setup!$B$22),Setup!$B$22))</f>
        <v/>
      </c>
      <c r="D90" s="8"/>
      <c r="E90" s="5" t="str">
        <f t="shared" si="6"/>
        <v/>
      </c>
      <c r="F90" s="5" t="str">
        <f>IF(A90="","",Setup!$B$23)</f>
        <v/>
      </c>
      <c r="G90" s="8"/>
      <c r="H90" s="5" t="str">
        <f t="shared" si="7"/>
        <v/>
      </c>
      <c r="I90" s="5" t="str">
        <f>IF(A90="","",Setup!$B$24)</f>
        <v/>
      </c>
      <c r="J90" s="8"/>
      <c r="K90" s="5" t="str">
        <f t="shared" si="8"/>
        <v/>
      </c>
      <c r="L90" s="8"/>
      <c r="M90" s="8"/>
    </row>
    <row r="91" spans="1:13" ht="15" customHeight="1" x14ac:dyDescent="0.35">
      <c r="A91" s="5"/>
      <c r="B91" s="5" t="str">
        <f>IFERROR(INDEX('Employee Master'!$B$5:$B$104,MATCH(A91,'Employee Master'!$A$5:$A$104,0)),"")</f>
        <v/>
      </c>
      <c r="C91" s="10" t="str">
        <f>IF(A91="","",IF(Setup!$B$44="Yes",IFERROR(SUMPRODUCT((Setup!$B$47:$B$49&lt;=INDEX('Employee Master'!$Q$5:$Q$104,MATCH(A91,'Employee Master'!$A$5:$A$104,0)))*(Setup!$C$47:$C$49&gt;=INDEX('Employee Master'!$Q$5:$Q$104,MATCH(A91,'Employee Master'!$A$5:$A$104,0)))*Setup!$D$47:$D$49),Setup!$B$22),Setup!$B$22))</f>
        <v/>
      </c>
      <c r="D91" s="8"/>
      <c r="E91" s="5" t="str">
        <f t="shared" si="6"/>
        <v/>
      </c>
      <c r="F91" s="5" t="str">
        <f>IF(A91="","",Setup!$B$23)</f>
        <v/>
      </c>
      <c r="G91" s="8"/>
      <c r="H91" s="5" t="str">
        <f t="shared" si="7"/>
        <v/>
      </c>
      <c r="I91" s="5" t="str">
        <f>IF(A91="","",Setup!$B$24)</f>
        <v/>
      </c>
      <c r="J91" s="8"/>
      <c r="K91" s="5" t="str">
        <f t="shared" si="8"/>
        <v/>
      </c>
      <c r="L91" s="8"/>
      <c r="M91" s="8"/>
    </row>
    <row r="92" spans="1:13" ht="15" customHeight="1" x14ac:dyDescent="0.35">
      <c r="A92" s="5"/>
      <c r="B92" s="5" t="str">
        <f>IFERROR(INDEX('Employee Master'!$B$5:$B$104,MATCH(A92,'Employee Master'!$A$5:$A$104,0)),"")</f>
        <v/>
      </c>
      <c r="C92" s="10" t="str">
        <f>IF(A92="","",IF(Setup!$B$44="Yes",IFERROR(SUMPRODUCT((Setup!$B$47:$B$49&lt;=INDEX('Employee Master'!$Q$5:$Q$104,MATCH(A92,'Employee Master'!$A$5:$A$104,0)))*(Setup!$C$47:$C$49&gt;=INDEX('Employee Master'!$Q$5:$Q$104,MATCH(A92,'Employee Master'!$A$5:$A$104,0)))*Setup!$D$47:$D$49),Setup!$B$22),Setup!$B$22))</f>
        <v/>
      </c>
      <c r="D92" s="8"/>
      <c r="E92" s="5" t="str">
        <f t="shared" si="6"/>
        <v/>
      </c>
      <c r="F92" s="5" t="str">
        <f>IF(A92="","",Setup!$B$23)</f>
        <v/>
      </c>
      <c r="G92" s="8"/>
      <c r="H92" s="5" t="str">
        <f t="shared" si="7"/>
        <v/>
      </c>
      <c r="I92" s="5" t="str">
        <f>IF(A92="","",Setup!$B$24)</f>
        <v/>
      </c>
      <c r="J92" s="8"/>
      <c r="K92" s="5" t="str">
        <f t="shared" si="8"/>
        <v/>
      </c>
      <c r="L92" s="8"/>
      <c r="M92" s="8"/>
    </row>
    <row r="93" spans="1:13" ht="15" customHeight="1" x14ac:dyDescent="0.35">
      <c r="A93" s="5"/>
      <c r="B93" s="5" t="str">
        <f>IFERROR(INDEX('Employee Master'!$B$5:$B$104,MATCH(A93,'Employee Master'!$A$5:$A$104,0)),"")</f>
        <v/>
      </c>
      <c r="C93" s="10" t="str">
        <f>IF(A93="","",IF(Setup!$B$44="Yes",IFERROR(SUMPRODUCT((Setup!$B$47:$B$49&lt;=INDEX('Employee Master'!$Q$5:$Q$104,MATCH(A93,'Employee Master'!$A$5:$A$104,0)))*(Setup!$C$47:$C$49&gt;=INDEX('Employee Master'!$Q$5:$Q$104,MATCH(A93,'Employee Master'!$A$5:$A$104,0)))*Setup!$D$47:$D$49),Setup!$B$22),Setup!$B$22))</f>
        <v/>
      </c>
      <c r="D93" s="8"/>
      <c r="E93" s="5" t="str">
        <f t="shared" si="6"/>
        <v/>
      </c>
      <c r="F93" s="5" t="str">
        <f>IF(A93="","",Setup!$B$23)</f>
        <v/>
      </c>
      <c r="G93" s="8"/>
      <c r="H93" s="5" t="str">
        <f t="shared" si="7"/>
        <v/>
      </c>
      <c r="I93" s="5" t="str">
        <f>IF(A93="","",Setup!$B$24)</f>
        <v/>
      </c>
      <c r="J93" s="8"/>
      <c r="K93" s="5" t="str">
        <f t="shared" si="8"/>
        <v/>
      </c>
      <c r="L93" s="8"/>
      <c r="M93" s="8"/>
    </row>
    <row r="94" spans="1:13" ht="15" customHeight="1" x14ac:dyDescent="0.35">
      <c r="A94" s="5"/>
      <c r="B94" s="5" t="str">
        <f>IFERROR(INDEX('Employee Master'!$B$5:$B$104,MATCH(A94,'Employee Master'!$A$5:$A$104,0)),"")</f>
        <v/>
      </c>
      <c r="C94" s="10" t="str">
        <f>IF(A94="","",IF(Setup!$B$44="Yes",IFERROR(SUMPRODUCT((Setup!$B$47:$B$49&lt;=INDEX('Employee Master'!$Q$5:$Q$104,MATCH(A94,'Employee Master'!$A$5:$A$104,0)))*(Setup!$C$47:$C$49&gt;=INDEX('Employee Master'!$Q$5:$Q$104,MATCH(A94,'Employee Master'!$A$5:$A$104,0)))*Setup!$D$47:$D$49),Setup!$B$22),Setup!$B$22))</f>
        <v/>
      </c>
      <c r="D94" s="8"/>
      <c r="E94" s="5" t="str">
        <f t="shared" si="6"/>
        <v/>
      </c>
      <c r="F94" s="5" t="str">
        <f>IF(A94="","",Setup!$B$23)</f>
        <v/>
      </c>
      <c r="G94" s="8"/>
      <c r="H94" s="5" t="str">
        <f t="shared" si="7"/>
        <v/>
      </c>
      <c r="I94" s="5" t="str">
        <f>IF(A94="","",Setup!$B$24)</f>
        <v/>
      </c>
      <c r="J94" s="8"/>
      <c r="K94" s="5" t="str">
        <f t="shared" si="8"/>
        <v/>
      </c>
      <c r="L94" s="8"/>
      <c r="M94" s="8"/>
    </row>
    <row r="95" spans="1:13" ht="15" customHeight="1" x14ac:dyDescent="0.35">
      <c r="A95" s="5"/>
      <c r="B95" s="5" t="str">
        <f>IFERROR(INDEX('Employee Master'!$B$5:$B$104,MATCH(A95,'Employee Master'!$A$5:$A$104,0)),"")</f>
        <v/>
      </c>
      <c r="C95" s="10" t="str">
        <f>IF(A95="","",IF(Setup!$B$44="Yes",IFERROR(SUMPRODUCT((Setup!$B$47:$B$49&lt;=INDEX('Employee Master'!$Q$5:$Q$104,MATCH(A95,'Employee Master'!$A$5:$A$104,0)))*(Setup!$C$47:$C$49&gt;=INDEX('Employee Master'!$Q$5:$Q$104,MATCH(A95,'Employee Master'!$A$5:$A$104,0)))*Setup!$D$47:$D$49),Setup!$B$22),Setup!$B$22))</f>
        <v/>
      </c>
      <c r="D95" s="8"/>
      <c r="E95" s="5" t="str">
        <f t="shared" si="6"/>
        <v/>
      </c>
      <c r="F95" s="5" t="str">
        <f>IF(A95="","",Setup!$B$23)</f>
        <v/>
      </c>
      <c r="G95" s="8"/>
      <c r="H95" s="5" t="str">
        <f t="shared" si="7"/>
        <v/>
      </c>
      <c r="I95" s="5" t="str">
        <f>IF(A95="","",Setup!$B$24)</f>
        <v/>
      </c>
      <c r="J95" s="8"/>
      <c r="K95" s="5" t="str">
        <f t="shared" si="8"/>
        <v/>
      </c>
      <c r="L95" s="8"/>
      <c r="M95" s="8"/>
    </row>
    <row r="96" spans="1:13" ht="15" customHeight="1" x14ac:dyDescent="0.35">
      <c r="A96" s="5"/>
      <c r="B96" s="5" t="str">
        <f>IFERROR(INDEX('Employee Master'!$B$5:$B$104,MATCH(A96,'Employee Master'!$A$5:$A$104,0)),"")</f>
        <v/>
      </c>
      <c r="C96" s="10" t="str">
        <f>IF(A96="","",IF(Setup!$B$44="Yes",IFERROR(SUMPRODUCT((Setup!$B$47:$B$49&lt;=INDEX('Employee Master'!$Q$5:$Q$104,MATCH(A96,'Employee Master'!$A$5:$A$104,0)))*(Setup!$C$47:$C$49&gt;=INDEX('Employee Master'!$Q$5:$Q$104,MATCH(A96,'Employee Master'!$A$5:$A$104,0)))*Setup!$D$47:$D$49),Setup!$B$22),Setup!$B$22))</f>
        <v/>
      </c>
      <c r="D96" s="8"/>
      <c r="E96" s="5" t="str">
        <f t="shared" si="6"/>
        <v/>
      </c>
      <c r="F96" s="5" t="str">
        <f>IF(A96="","",Setup!$B$23)</f>
        <v/>
      </c>
      <c r="G96" s="8"/>
      <c r="H96" s="5" t="str">
        <f t="shared" si="7"/>
        <v/>
      </c>
      <c r="I96" s="5" t="str">
        <f>IF(A96="","",Setup!$B$24)</f>
        <v/>
      </c>
      <c r="J96" s="8"/>
      <c r="K96" s="5" t="str">
        <f t="shared" si="8"/>
        <v/>
      </c>
      <c r="L96" s="8"/>
      <c r="M96" s="8"/>
    </row>
    <row r="97" spans="1:13" ht="15" customHeight="1" x14ac:dyDescent="0.35">
      <c r="A97" s="5"/>
      <c r="B97" s="5" t="str">
        <f>IFERROR(INDEX('Employee Master'!$B$5:$B$104,MATCH(A97,'Employee Master'!$A$5:$A$104,0)),"")</f>
        <v/>
      </c>
      <c r="C97" s="10" t="str">
        <f>IF(A97="","",IF(Setup!$B$44="Yes",IFERROR(SUMPRODUCT((Setup!$B$47:$B$49&lt;=INDEX('Employee Master'!$Q$5:$Q$104,MATCH(A97,'Employee Master'!$A$5:$A$104,0)))*(Setup!$C$47:$C$49&gt;=INDEX('Employee Master'!$Q$5:$Q$104,MATCH(A97,'Employee Master'!$A$5:$A$104,0)))*Setup!$D$47:$D$49),Setup!$B$22),Setup!$B$22))</f>
        <v/>
      </c>
      <c r="D97" s="8"/>
      <c r="E97" s="5" t="str">
        <f t="shared" si="6"/>
        <v/>
      </c>
      <c r="F97" s="5" t="str">
        <f>IF(A97="","",Setup!$B$23)</f>
        <v/>
      </c>
      <c r="G97" s="8"/>
      <c r="H97" s="5" t="str">
        <f t="shared" si="7"/>
        <v/>
      </c>
      <c r="I97" s="5" t="str">
        <f>IF(A97="","",Setup!$B$24)</f>
        <v/>
      </c>
      <c r="J97" s="8"/>
      <c r="K97" s="5" t="str">
        <f t="shared" si="8"/>
        <v/>
      </c>
      <c r="L97" s="8"/>
      <c r="M97" s="8"/>
    </row>
    <row r="98" spans="1:13" ht="15" customHeight="1" x14ac:dyDescent="0.35">
      <c r="A98" s="5"/>
      <c r="B98" s="5" t="str">
        <f>IFERROR(INDEX('Employee Master'!$B$5:$B$104,MATCH(A98,'Employee Master'!$A$5:$A$104,0)),"")</f>
        <v/>
      </c>
      <c r="C98" s="10" t="str">
        <f>IF(A98="","",IF(Setup!$B$44="Yes",IFERROR(SUMPRODUCT((Setup!$B$47:$B$49&lt;=INDEX('Employee Master'!$Q$5:$Q$104,MATCH(A98,'Employee Master'!$A$5:$A$104,0)))*(Setup!$C$47:$C$49&gt;=INDEX('Employee Master'!$Q$5:$Q$104,MATCH(A98,'Employee Master'!$A$5:$A$104,0)))*Setup!$D$47:$D$49),Setup!$B$22),Setup!$B$22))</f>
        <v/>
      </c>
      <c r="D98" s="8"/>
      <c r="E98" s="5" t="str">
        <f t="shared" si="6"/>
        <v/>
      </c>
      <c r="F98" s="5" t="str">
        <f>IF(A98="","",Setup!$B$23)</f>
        <v/>
      </c>
      <c r="G98" s="8"/>
      <c r="H98" s="5" t="str">
        <f t="shared" si="7"/>
        <v/>
      </c>
      <c r="I98" s="5" t="str">
        <f>IF(A98="","",Setup!$B$24)</f>
        <v/>
      </c>
      <c r="J98" s="8"/>
      <c r="K98" s="5" t="str">
        <f t="shared" si="8"/>
        <v/>
      </c>
      <c r="L98" s="8"/>
      <c r="M98" s="8"/>
    </row>
    <row r="99" spans="1:13" ht="15" customHeight="1" x14ac:dyDescent="0.35">
      <c r="A99" s="5"/>
      <c r="B99" s="5" t="str">
        <f>IFERROR(INDEX('Employee Master'!$B$5:$B$104,MATCH(A99,'Employee Master'!$A$5:$A$104,0)),"")</f>
        <v/>
      </c>
      <c r="C99" s="10" t="str">
        <f>IF(A99="","",IF(Setup!$B$44="Yes",IFERROR(SUMPRODUCT((Setup!$B$47:$B$49&lt;=INDEX('Employee Master'!$Q$5:$Q$104,MATCH(A99,'Employee Master'!$A$5:$A$104,0)))*(Setup!$C$47:$C$49&gt;=INDEX('Employee Master'!$Q$5:$Q$104,MATCH(A99,'Employee Master'!$A$5:$A$104,0)))*Setup!$D$47:$D$49),Setup!$B$22),Setup!$B$22))</f>
        <v/>
      </c>
      <c r="D99" s="8"/>
      <c r="E99" s="5" t="str">
        <f t="shared" si="6"/>
        <v/>
      </c>
      <c r="F99" s="5" t="str">
        <f>IF(A99="","",Setup!$B$23)</f>
        <v/>
      </c>
      <c r="G99" s="8"/>
      <c r="H99" s="5" t="str">
        <f t="shared" si="7"/>
        <v/>
      </c>
      <c r="I99" s="5" t="str">
        <f>IF(A99="","",Setup!$B$24)</f>
        <v/>
      </c>
      <c r="J99" s="8"/>
      <c r="K99" s="5" t="str">
        <f t="shared" si="8"/>
        <v/>
      </c>
      <c r="L99" s="8"/>
      <c r="M99" s="8"/>
    </row>
    <row r="100" spans="1:13" ht="15" customHeight="1" x14ac:dyDescent="0.35">
      <c r="A100" s="5"/>
      <c r="B100" s="5" t="str">
        <f>IFERROR(INDEX('Employee Master'!$B$5:$B$104,MATCH(A100,'Employee Master'!$A$5:$A$104,0)),"")</f>
        <v/>
      </c>
      <c r="C100" s="10" t="str">
        <f>IF(A100="","",IF(Setup!$B$44="Yes",IFERROR(SUMPRODUCT((Setup!$B$47:$B$49&lt;=INDEX('Employee Master'!$Q$5:$Q$104,MATCH(A100,'Employee Master'!$A$5:$A$104,0)))*(Setup!$C$47:$C$49&gt;=INDEX('Employee Master'!$Q$5:$Q$104,MATCH(A100,'Employee Master'!$A$5:$A$104,0)))*Setup!$D$47:$D$49),Setup!$B$22),Setup!$B$22))</f>
        <v/>
      </c>
      <c r="D100" s="8"/>
      <c r="E100" s="5" t="str">
        <f t="shared" si="6"/>
        <v/>
      </c>
      <c r="F100" s="5" t="str">
        <f>IF(A100="","",Setup!$B$23)</f>
        <v/>
      </c>
      <c r="G100" s="8"/>
      <c r="H100" s="5" t="str">
        <f t="shared" si="7"/>
        <v/>
      </c>
      <c r="I100" s="5" t="str">
        <f>IF(A100="","",Setup!$B$24)</f>
        <v/>
      </c>
      <c r="J100" s="8"/>
      <c r="K100" s="5" t="str">
        <f t="shared" si="8"/>
        <v/>
      </c>
      <c r="L100" s="8"/>
      <c r="M100" s="8"/>
    </row>
    <row r="101" spans="1:13" ht="15" customHeight="1" x14ac:dyDescent="0.35">
      <c r="A101" s="5"/>
      <c r="B101" s="5" t="str">
        <f>IFERROR(INDEX('Employee Master'!$B$5:$B$104,MATCH(A101,'Employee Master'!$A$5:$A$104,0)),"")</f>
        <v/>
      </c>
      <c r="C101" s="10" t="str">
        <f>IF(A101="","",IF(Setup!$B$44="Yes",IFERROR(SUMPRODUCT((Setup!$B$47:$B$49&lt;=INDEX('Employee Master'!$Q$5:$Q$104,MATCH(A101,'Employee Master'!$A$5:$A$104,0)))*(Setup!$C$47:$C$49&gt;=INDEX('Employee Master'!$Q$5:$Q$104,MATCH(A101,'Employee Master'!$A$5:$A$104,0)))*Setup!$D$47:$D$49),Setup!$B$22),Setup!$B$22))</f>
        <v/>
      </c>
      <c r="D101" s="8"/>
      <c r="E101" s="5" t="str">
        <f t="shared" ref="E101:E104" si="9">IFERROR(C101-D101,"")</f>
        <v/>
      </c>
      <c r="F101" s="5" t="str">
        <f>IF(A101="","",Setup!$B$23)</f>
        <v/>
      </c>
      <c r="G101" s="8"/>
      <c r="H101" s="5" t="str">
        <f t="shared" ref="H101:H104" si="10">IFERROR(F101-G101,"")</f>
        <v/>
      </c>
      <c r="I101" s="5" t="str">
        <f>IF(A101="","",Setup!$B$24)</f>
        <v/>
      </c>
      <c r="J101" s="8"/>
      <c r="K101" s="5" t="str">
        <f t="shared" ref="K101:K104" si="11">IFERROR(I101-J101,"")</f>
        <v/>
      </c>
      <c r="L101" s="8"/>
      <c r="M101" s="8"/>
    </row>
    <row r="102" spans="1:13" ht="15" customHeight="1" x14ac:dyDescent="0.35">
      <c r="A102" s="5"/>
      <c r="B102" s="5" t="str">
        <f>IFERROR(INDEX('Employee Master'!$B$5:$B$104,MATCH(A102,'Employee Master'!$A$5:$A$104,0)),"")</f>
        <v/>
      </c>
      <c r="C102" s="10" t="str">
        <f>IF(A102="","",IF(Setup!$B$44="Yes",IFERROR(SUMPRODUCT((Setup!$B$47:$B$49&lt;=INDEX('Employee Master'!$Q$5:$Q$104,MATCH(A102,'Employee Master'!$A$5:$A$104,0)))*(Setup!$C$47:$C$49&gt;=INDEX('Employee Master'!$Q$5:$Q$104,MATCH(A102,'Employee Master'!$A$5:$A$104,0)))*Setup!$D$47:$D$49),Setup!$B$22),Setup!$B$22))</f>
        <v/>
      </c>
      <c r="D102" s="8"/>
      <c r="E102" s="5" t="str">
        <f t="shared" si="9"/>
        <v/>
      </c>
      <c r="F102" s="5" t="str">
        <f>IF(A102="","",Setup!$B$23)</f>
        <v/>
      </c>
      <c r="G102" s="8"/>
      <c r="H102" s="5" t="str">
        <f t="shared" si="10"/>
        <v/>
      </c>
      <c r="I102" s="5" t="str">
        <f>IF(A102="","",Setup!$B$24)</f>
        <v/>
      </c>
      <c r="J102" s="8"/>
      <c r="K102" s="5" t="str">
        <f t="shared" si="11"/>
        <v/>
      </c>
      <c r="L102" s="8"/>
      <c r="M102" s="8"/>
    </row>
    <row r="103" spans="1:13" ht="15" customHeight="1" x14ac:dyDescent="0.35">
      <c r="A103" s="5"/>
      <c r="B103" s="5" t="str">
        <f>IFERROR(INDEX('Employee Master'!$B$5:$B$104,MATCH(A103,'Employee Master'!$A$5:$A$104,0)),"")</f>
        <v/>
      </c>
      <c r="C103" s="10" t="str">
        <f>IF(A103="","",IF(Setup!$B$44="Yes",IFERROR(SUMPRODUCT((Setup!$B$47:$B$49&lt;=INDEX('Employee Master'!$Q$5:$Q$104,MATCH(A103,'Employee Master'!$A$5:$A$104,0)))*(Setup!$C$47:$C$49&gt;=INDEX('Employee Master'!$Q$5:$Q$104,MATCH(A103,'Employee Master'!$A$5:$A$104,0)))*Setup!$D$47:$D$49),Setup!$B$22),Setup!$B$22))</f>
        <v/>
      </c>
      <c r="D103" s="8"/>
      <c r="E103" s="5" t="str">
        <f t="shared" si="9"/>
        <v/>
      </c>
      <c r="F103" s="5" t="str">
        <f>IF(A103="","",Setup!$B$23)</f>
        <v/>
      </c>
      <c r="G103" s="8"/>
      <c r="H103" s="5" t="str">
        <f t="shared" si="10"/>
        <v/>
      </c>
      <c r="I103" s="5" t="str">
        <f>IF(A103="","",Setup!$B$24)</f>
        <v/>
      </c>
      <c r="J103" s="8"/>
      <c r="K103" s="5" t="str">
        <f t="shared" si="11"/>
        <v/>
      </c>
      <c r="L103" s="8"/>
      <c r="M103" s="8"/>
    </row>
    <row r="104" spans="1:13" ht="15" customHeight="1" x14ac:dyDescent="0.35">
      <c r="A104" s="5"/>
      <c r="B104" s="5" t="str">
        <f>IFERROR(INDEX('Employee Master'!$B$5:$B$104,MATCH(A104,'Employee Master'!$A$5:$A$104,0)),"")</f>
        <v/>
      </c>
      <c r="C104" s="10" t="str">
        <f>IF(A104="","",IF(Setup!$B$44="Yes",IFERROR(SUMPRODUCT((Setup!$B$47:$B$49&lt;=INDEX('Employee Master'!$Q$5:$Q$104,MATCH(A104,'Employee Master'!$A$5:$A$104,0)))*(Setup!$C$47:$C$49&gt;=INDEX('Employee Master'!$Q$5:$Q$104,MATCH(A104,'Employee Master'!$A$5:$A$104,0)))*Setup!$D$47:$D$49),Setup!$B$22),Setup!$B$22))</f>
        <v/>
      </c>
      <c r="D104" s="8"/>
      <c r="E104" s="5" t="str">
        <f t="shared" si="9"/>
        <v/>
      </c>
      <c r="F104" s="5" t="str">
        <f>IF(A104="","",Setup!$B$23)</f>
        <v/>
      </c>
      <c r="G104" s="8"/>
      <c r="H104" s="5" t="str">
        <f t="shared" si="10"/>
        <v/>
      </c>
      <c r="I104" s="5" t="str">
        <f>IF(A104="","",Setup!$B$24)</f>
        <v/>
      </c>
      <c r="J104" s="8"/>
      <c r="K104" s="5" t="str">
        <f t="shared" si="11"/>
        <v/>
      </c>
      <c r="L104" s="8"/>
      <c r="M104" s="8"/>
    </row>
  </sheetData>
  <mergeCells count="2">
    <mergeCell ref="A1:M1"/>
    <mergeCell ref="A2:M2"/>
  </mergeCells>
  <conditionalFormatting sqref="E5:E104">
    <cfRule type="cellIs" dxfId="21" priority="2" operator="lessThan">
      <formula>0</formula>
    </cfRule>
  </conditionalFormatting>
  <conditionalFormatting sqref="H5:H104">
    <cfRule type="cellIs" dxfId="20" priority="3" operator="lessThan">
      <formula>0</formula>
    </cfRule>
  </conditionalFormatting>
  <conditionalFormatting sqref="K5:K104">
    <cfRule type="cellIs" dxfId="19" priority="4" operator="lessThan">
      <formula>0</formula>
    </cfRule>
  </conditionalFormatting>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04"/>
  <sheetViews>
    <sheetView zoomScaleNormal="100" workbookViewId="0">
      <pane ySplit="4" topLeftCell="A5" activePane="bottomLeft" state="frozen"/>
      <selection pane="bottomLeft" activeCell="D9" sqref="D9"/>
    </sheetView>
  </sheetViews>
  <sheetFormatPr defaultColWidth="8.6328125" defaultRowHeight="14.5" x14ac:dyDescent="0.35"/>
  <cols>
    <col min="1" max="1" width="12" customWidth="1"/>
    <col min="2" max="2" width="22" customWidth="1"/>
    <col min="3" max="3" width="14" customWidth="1"/>
    <col min="4" max="4" width="16" customWidth="1"/>
    <col min="5" max="5" width="36" customWidth="1"/>
    <col min="6" max="6" width="14" customWidth="1"/>
    <col min="7" max="7" width="12" customWidth="1"/>
    <col min="8" max="8" width="18" customWidth="1"/>
  </cols>
  <sheetData>
    <row r="1" spans="1:8" ht="19.5" customHeight="1" x14ac:dyDescent="0.5">
      <c r="A1" s="33" t="s">
        <v>258</v>
      </c>
      <c r="B1" s="33"/>
      <c r="C1" s="33"/>
      <c r="D1" s="33"/>
      <c r="E1" s="33"/>
      <c r="F1" s="33"/>
      <c r="G1" s="33"/>
    </row>
    <row r="2" spans="1:8" ht="15" customHeight="1" x14ac:dyDescent="0.35">
      <c r="A2" s="34" t="s">
        <v>259</v>
      </c>
      <c r="B2" s="34"/>
      <c r="C2" s="34"/>
      <c r="D2" s="34"/>
      <c r="E2" s="34"/>
      <c r="F2" s="34"/>
      <c r="G2" s="34"/>
    </row>
    <row r="4" spans="1:8" ht="30" customHeight="1" x14ac:dyDescent="0.35">
      <c r="A4" s="12" t="s">
        <v>197</v>
      </c>
      <c r="B4" s="12" t="s">
        <v>231</v>
      </c>
      <c r="C4" s="12" t="s">
        <v>260</v>
      </c>
      <c r="D4" s="12" t="s">
        <v>261</v>
      </c>
      <c r="E4" s="12" t="s">
        <v>262</v>
      </c>
      <c r="F4" s="12" t="s">
        <v>263</v>
      </c>
      <c r="G4" s="12" t="s">
        <v>82</v>
      </c>
      <c r="H4" s="12" t="s">
        <v>264</v>
      </c>
    </row>
    <row r="5" spans="1:8" ht="15" customHeight="1" x14ac:dyDescent="0.35">
      <c r="A5" s="8" t="s">
        <v>208</v>
      </c>
      <c r="B5" s="5" t="str">
        <f>IFERROR(INDEX('Employee Master'!$B$5:$B$104,MATCH(A5,'Employee Master'!$A$5:$A$104,0)),"")</f>
        <v>Anita Sookhai</v>
      </c>
      <c r="C5" s="20">
        <v>45823</v>
      </c>
      <c r="D5" s="8" t="s">
        <v>121</v>
      </c>
      <c r="E5" s="8" t="s">
        <v>265</v>
      </c>
      <c r="F5" s="21">
        <f>IF(C5="","",EDATE(C5,Setup!$B$32))</f>
        <v>46188</v>
      </c>
      <c r="G5" s="5" t="str">
        <f t="shared" ref="G5:G36" ca="1" si="0">IF(C5="","",IF(TODAY()&gt;F5,"OVERDUE",IF(F5-TODAY()&lt;=30,"Due Soon","On Track")))</f>
        <v>Due Soon</v>
      </c>
      <c r="H5" s="10" t="str">
        <f>IFERROR(INDEX('Employee Master'!$D$5:$D$104,MATCH(A5,'Employee Master'!$A$5:$A$104,0)),"")</f>
        <v>Human Resources</v>
      </c>
    </row>
    <row r="6" spans="1:8" ht="15" customHeight="1" x14ac:dyDescent="0.35">
      <c r="A6" s="14" t="s">
        <v>215</v>
      </c>
      <c r="B6" s="5" t="str">
        <f>IFERROR(INDEX('Employee Master'!$B$5:$B$104,MATCH(A6,'Employee Master'!$A$5:$A$104,0)),"")</f>
        <v>Reuben Mohammed</v>
      </c>
      <c r="C6" s="20">
        <v>45824</v>
      </c>
      <c r="D6" s="5"/>
      <c r="E6" s="5"/>
      <c r="F6" s="21">
        <f>IF(C6="","",EDATE(C6,Setup!$B$32))</f>
        <v>46189</v>
      </c>
      <c r="G6" s="5" t="str">
        <f t="shared" ca="1" si="0"/>
        <v>Due Soon</v>
      </c>
      <c r="H6" s="10" t="str">
        <f>IFERROR(INDEX('Employee Master'!$D$5:$D$104,MATCH(A6,'Employee Master'!$A$5:$A$104,0)),"")</f>
        <v>Finance</v>
      </c>
    </row>
    <row r="7" spans="1:8" ht="15" customHeight="1" x14ac:dyDescent="0.35">
      <c r="A7" s="5"/>
      <c r="B7" s="5" t="str">
        <f>IFERROR(INDEX('Employee Master'!$B$5:$B$104,MATCH(A7,'Employee Master'!$A$5:$A$104,0)),"")</f>
        <v/>
      </c>
      <c r="C7" s="21"/>
      <c r="D7" s="5"/>
      <c r="E7" s="5"/>
      <c r="F7" s="21" t="str">
        <f>IF(C7="","",EDATE(C7,Setup!$B$32))</f>
        <v/>
      </c>
      <c r="G7" s="5" t="str">
        <f t="shared" ca="1" si="0"/>
        <v/>
      </c>
      <c r="H7" s="10" t="str">
        <f>IFERROR(INDEX('Employee Master'!$D$5:$D$104,MATCH(A7,'Employee Master'!$A$5:$A$104,0)),"")</f>
        <v/>
      </c>
    </row>
    <row r="8" spans="1:8" ht="15" customHeight="1" x14ac:dyDescent="0.35">
      <c r="A8" s="5"/>
      <c r="B8" s="5" t="str">
        <f>IFERROR(INDEX('Employee Master'!$B$5:$B$104,MATCH(A8,'Employee Master'!$A$5:$A$104,0)),"")</f>
        <v/>
      </c>
      <c r="C8" s="21"/>
      <c r="D8" s="5"/>
      <c r="E8" s="5"/>
      <c r="F8" s="21" t="str">
        <f>IF(C8="","",EDATE(C8,Setup!$B$32))</f>
        <v/>
      </c>
      <c r="G8" s="5" t="str">
        <f t="shared" ca="1" si="0"/>
        <v/>
      </c>
      <c r="H8" s="10" t="str">
        <f>IFERROR(INDEX('Employee Master'!$D$5:$D$104,MATCH(A8,'Employee Master'!$A$5:$A$104,0)),"")</f>
        <v/>
      </c>
    </row>
    <row r="9" spans="1:8" ht="15" customHeight="1" x14ac:dyDescent="0.35">
      <c r="A9" s="5"/>
      <c r="B9" s="5" t="str">
        <f>IFERROR(INDEX('Employee Master'!$B$5:$B$104,MATCH(A9,'Employee Master'!$A$5:$A$104,0)),"")</f>
        <v/>
      </c>
      <c r="C9" s="21"/>
      <c r="D9" s="5"/>
      <c r="E9" s="5"/>
      <c r="F9" s="21" t="str">
        <f>IF(C9="","",EDATE(C9,Setup!$B$32))</f>
        <v/>
      </c>
      <c r="G9" s="5" t="str">
        <f t="shared" ca="1" si="0"/>
        <v/>
      </c>
      <c r="H9" s="10" t="str">
        <f>IFERROR(INDEX('Employee Master'!$D$5:$D$104,MATCH(A9,'Employee Master'!$A$5:$A$104,0)),"")</f>
        <v/>
      </c>
    </row>
    <row r="10" spans="1:8" ht="15" customHeight="1" x14ac:dyDescent="0.35">
      <c r="A10" s="5"/>
      <c r="B10" s="5" t="str">
        <f>IFERROR(INDEX('Employee Master'!$B$5:$B$104,MATCH(A10,'Employee Master'!$A$5:$A$104,0)),"")</f>
        <v/>
      </c>
      <c r="C10" s="21"/>
      <c r="D10" s="5"/>
      <c r="E10" s="5"/>
      <c r="F10" s="21" t="str">
        <f>IF(C10="","",EDATE(C10,Setup!$B$32))</f>
        <v/>
      </c>
      <c r="G10" s="5" t="str">
        <f t="shared" ca="1" si="0"/>
        <v/>
      </c>
      <c r="H10" s="10" t="str">
        <f>IFERROR(INDEX('Employee Master'!$D$5:$D$104,MATCH(A10,'Employee Master'!$A$5:$A$104,0)),"")</f>
        <v/>
      </c>
    </row>
    <row r="11" spans="1:8" ht="15" customHeight="1" x14ac:dyDescent="0.35">
      <c r="A11" s="5"/>
      <c r="B11" s="5" t="str">
        <f>IFERROR(INDEX('Employee Master'!$B$5:$B$104,MATCH(A11,'Employee Master'!$A$5:$A$104,0)),"")</f>
        <v/>
      </c>
      <c r="C11" s="21"/>
      <c r="D11" s="5"/>
      <c r="E11" s="5"/>
      <c r="F11" s="21" t="str">
        <f>IF(C11="","",EDATE(C11,Setup!$B$32))</f>
        <v/>
      </c>
      <c r="G11" s="5" t="str">
        <f t="shared" ca="1" si="0"/>
        <v/>
      </c>
      <c r="H11" s="10" t="str">
        <f>IFERROR(INDEX('Employee Master'!$D$5:$D$104,MATCH(A11,'Employee Master'!$A$5:$A$104,0)),"")</f>
        <v/>
      </c>
    </row>
    <row r="12" spans="1:8" ht="15" customHeight="1" x14ac:dyDescent="0.35">
      <c r="A12" s="5"/>
      <c r="B12" s="5" t="str">
        <f>IFERROR(INDEX('Employee Master'!$B$5:$B$104,MATCH(A12,'Employee Master'!$A$5:$A$104,0)),"")</f>
        <v/>
      </c>
      <c r="C12" s="21"/>
      <c r="D12" s="5"/>
      <c r="E12" s="5"/>
      <c r="F12" s="21" t="str">
        <f>IF(C12="","",EDATE(C12,Setup!$B$32))</f>
        <v/>
      </c>
      <c r="G12" s="5" t="str">
        <f t="shared" ca="1" si="0"/>
        <v/>
      </c>
      <c r="H12" s="10" t="str">
        <f>IFERROR(INDEX('Employee Master'!$D$5:$D$104,MATCH(A12,'Employee Master'!$A$5:$A$104,0)),"")</f>
        <v/>
      </c>
    </row>
    <row r="13" spans="1:8" ht="15" customHeight="1" x14ac:dyDescent="0.35">
      <c r="A13" s="5"/>
      <c r="B13" s="5" t="str">
        <f>IFERROR(INDEX('Employee Master'!$B$5:$B$104,MATCH(A13,'Employee Master'!$A$5:$A$104,0)),"")</f>
        <v/>
      </c>
      <c r="C13" s="21"/>
      <c r="D13" s="5"/>
      <c r="E13" s="5"/>
      <c r="F13" s="21" t="str">
        <f>IF(C13="","",EDATE(C13,Setup!$B$32))</f>
        <v/>
      </c>
      <c r="G13" s="5" t="str">
        <f t="shared" ca="1" si="0"/>
        <v/>
      </c>
      <c r="H13" s="10" t="str">
        <f>IFERROR(INDEX('Employee Master'!$D$5:$D$104,MATCH(A13,'Employee Master'!$A$5:$A$104,0)),"")</f>
        <v/>
      </c>
    </row>
    <row r="14" spans="1:8" ht="15" customHeight="1" x14ac:dyDescent="0.35">
      <c r="A14" s="5"/>
      <c r="B14" s="5" t="str">
        <f>IFERROR(INDEX('Employee Master'!$B$5:$B$104,MATCH(A14,'Employee Master'!$A$5:$A$104,0)),"")</f>
        <v/>
      </c>
      <c r="C14" s="21"/>
      <c r="D14" s="5"/>
      <c r="E14" s="5"/>
      <c r="F14" s="21" t="str">
        <f>IF(C14="","",EDATE(C14,Setup!$B$32))</f>
        <v/>
      </c>
      <c r="G14" s="5" t="str">
        <f t="shared" ca="1" si="0"/>
        <v/>
      </c>
      <c r="H14" s="10" t="str">
        <f>IFERROR(INDEX('Employee Master'!$D$5:$D$104,MATCH(A14,'Employee Master'!$A$5:$A$104,0)),"")</f>
        <v/>
      </c>
    </row>
    <row r="15" spans="1:8" ht="15" customHeight="1" x14ac:dyDescent="0.35">
      <c r="A15" s="5"/>
      <c r="B15" s="5" t="str">
        <f>IFERROR(INDEX('Employee Master'!$B$5:$B$104,MATCH(A15,'Employee Master'!$A$5:$A$104,0)),"")</f>
        <v/>
      </c>
      <c r="C15" s="21"/>
      <c r="D15" s="5"/>
      <c r="E15" s="5"/>
      <c r="F15" s="21" t="str">
        <f>IF(C15="","",EDATE(C15,Setup!$B$32))</f>
        <v/>
      </c>
      <c r="G15" s="5" t="str">
        <f t="shared" ca="1" si="0"/>
        <v/>
      </c>
      <c r="H15" s="10" t="str">
        <f>IFERROR(INDEX('Employee Master'!$D$5:$D$104,MATCH(A15,'Employee Master'!$A$5:$A$104,0)),"")</f>
        <v/>
      </c>
    </row>
    <row r="16" spans="1:8" ht="15" customHeight="1" x14ac:dyDescent="0.35">
      <c r="A16" s="5"/>
      <c r="B16" s="5" t="str">
        <f>IFERROR(INDEX('Employee Master'!$B$5:$B$104,MATCH(A16,'Employee Master'!$A$5:$A$104,0)),"")</f>
        <v/>
      </c>
      <c r="C16" s="21"/>
      <c r="D16" s="5"/>
      <c r="E16" s="5"/>
      <c r="F16" s="21" t="str">
        <f>IF(C16="","",EDATE(C16,Setup!$B$32))</f>
        <v/>
      </c>
      <c r="G16" s="5" t="str">
        <f t="shared" ca="1" si="0"/>
        <v/>
      </c>
      <c r="H16" s="10" t="str">
        <f>IFERROR(INDEX('Employee Master'!$D$5:$D$104,MATCH(A16,'Employee Master'!$A$5:$A$104,0)),"")</f>
        <v/>
      </c>
    </row>
    <row r="17" spans="1:8" ht="15" customHeight="1" x14ac:dyDescent="0.35">
      <c r="A17" s="5"/>
      <c r="B17" s="5" t="str">
        <f>IFERROR(INDEX('Employee Master'!$B$5:$B$104,MATCH(A17,'Employee Master'!$A$5:$A$104,0)),"")</f>
        <v/>
      </c>
      <c r="C17" s="21"/>
      <c r="D17" s="5"/>
      <c r="E17" s="5"/>
      <c r="F17" s="21" t="str">
        <f>IF(C17="","",EDATE(C17,Setup!$B$32))</f>
        <v/>
      </c>
      <c r="G17" s="5" t="str">
        <f t="shared" ca="1" si="0"/>
        <v/>
      </c>
      <c r="H17" s="10" t="str">
        <f>IFERROR(INDEX('Employee Master'!$D$5:$D$104,MATCH(A17,'Employee Master'!$A$5:$A$104,0)),"")</f>
        <v/>
      </c>
    </row>
    <row r="18" spans="1:8" ht="15" customHeight="1" x14ac:dyDescent="0.35">
      <c r="A18" s="5"/>
      <c r="B18" s="5" t="str">
        <f>IFERROR(INDEX('Employee Master'!$B$5:$B$104,MATCH(A18,'Employee Master'!$A$5:$A$104,0)),"")</f>
        <v/>
      </c>
      <c r="C18" s="21"/>
      <c r="D18" s="5"/>
      <c r="E18" s="5"/>
      <c r="F18" s="21" t="str">
        <f>IF(C18="","",EDATE(C18,Setup!$B$32))</f>
        <v/>
      </c>
      <c r="G18" s="5" t="str">
        <f t="shared" ca="1" si="0"/>
        <v/>
      </c>
      <c r="H18" s="10" t="str">
        <f>IFERROR(INDEX('Employee Master'!$D$5:$D$104,MATCH(A18,'Employee Master'!$A$5:$A$104,0)),"")</f>
        <v/>
      </c>
    </row>
    <row r="19" spans="1:8" ht="15" customHeight="1" x14ac:dyDescent="0.35">
      <c r="A19" s="5"/>
      <c r="B19" s="5" t="str">
        <f>IFERROR(INDEX('Employee Master'!$B$5:$B$104,MATCH(A19,'Employee Master'!$A$5:$A$104,0)),"")</f>
        <v/>
      </c>
      <c r="C19" s="21"/>
      <c r="D19" s="5"/>
      <c r="E19" s="5"/>
      <c r="F19" s="21" t="str">
        <f>IF(C19="","",EDATE(C19,Setup!$B$32))</f>
        <v/>
      </c>
      <c r="G19" s="5" t="str">
        <f t="shared" ca="1" si="0"/>
        <v/>
      </c>
      <c r="H19" s="10" t="str">
        <f>IFERROR(INDEX('Employee Master'!$D$5:$D$104,MATCH(A19,'Employee Master'!$A$5:$A$104,0)),"")</f>
        <v/>
      </c>
    </row>
    <row r="20" spans="1:8" ht="15" customHeight="1" x14ac:dyDescent="0.35">
      <c r="A20" s="5"/>
      <c r="B20" s="5" t="str">
        <f>IFERROR(INDEX('Employee Master'!$B$5:$B$104,MATCH(A20,'Employee Master'!$A$5:$A$104,0)),"")</f>
        <v/>
      </c>
      <c r="C20" s="21"/>
      <c r="D20" s="5"/>
      <c r="E20" s="5"/>
      <c r="F20" s="21" t="str">
        <f>IF(C20="","",EDATE(C20,Setup!$B$32))</f>
        <v/>
      </c>
      <c r="G20" s="5" t="str">
        <f t="shared" ca="1" si="0"/>
        <v/>
      </c>
      <c r="H20" s="10" t="str">
        <f>IFERROR(INDEX('Employee Master'!$D$5:$D$104,MATCH(A20,'Employee Master'!$A$5:$A$104,0)),"")</f>
        <v/>
      </c>
    </row>
    <row r="21" spans="1:8" ht="15" customHeight="1" x14ac:dyDescent="0.35">
      <c r="A21" s="5"/>
      <c r="B21" s="5" t="str">
        <f>IFERROR(INDEX('Employee Master'!$B$5:$B$104,MATCH(A21,'Employee Master'!$A$5:$A$104,0)),"")</f>
        <v/>
      </c>
      <c r="C21" s="21"/>
      <c r="D21" s="5"/>
      <c r="E21" s="5"/>
      <c r="F21" s="21" t="str">
        <f>IF(C21="","",EDATE(C21,Setup!$B$32))</f>
        <v/>
      </c>
      <c r="G21" s="5" t="str">
        <f t="shared" ca="1" si="0"/>
        <v/>
      </c>
      <c r="H21" s="10" t="str">
        <f>IFERROR(INDEX('Employee Master'!$D$5:$D$104,MATCH(A21,'Employee Master'!$A$5:$A$104,0)),"")</f>
        <v/>
      </c>
    </row>
    <row r="22" spans="1:8" ht="15" customHeight="1" x14ac:dyDescent="0.35">
      <c r="A22" s="5"/>
      <c r="B22" s="5" t="str">
        <f>IFERROR(INDEX('Employee Master'!$B$5:$B$104,MATCH(A22,'Employee Master'!$A$5:$A$104,0)),"")</f>
        <v/>
      </c>
      <c r="C22" s="21"/>
      <c r="D22" s="5"/>
      <c r="E22" s="5"/>
      <c r="F22" s="21" t="str">
        <f>IF(C22="","",EDATE(C22,Setup!$B$32))</f>
        <v/>
      </c>
      <c r="G22" s="5" t="str">
        <f t="shared" ca="1" si="0"/>
        <v/>
      </c>
      <c r="H22" s="10" t="str">
        <f>IFERROR(INDEX('Employee Master'!$D$5:$D$104,MATCH(A22,'Employee Master'!$A$5:$A$104,0)),"")</f>
        <v/>
      </c>
    </row>
    <row r="23" spans="1:8" ht="15" customHeight="1" x14ac:dyDescent="0.35">
      <c r="A23" s="5"/>
      <c r="B23" s="5" t="str">
        <f>IFERROR(INDEX('Employee Master'!$B$5:$B$104,MATCH(A23,'Employee Master'!$A$5:$A$104,0)),"")</f>
        <v/>
      </c>
      <c r="C23" s="21"/>
      <c r="D23" s="5"/>
      <c r="E23" s="5"/>
      <c r="F23" s="21" t="str">
        <f>IF(C23="","",EDATE(C23,Setup!$B$32))</f>
        <v/>
      </c>
      <c r="G23" s="5" t="str">
        <f t="shared" ca="1" si="0"/>
        <v/>
      </c>
      <c r="H23" s="10" t="str">
        <f>IFERROR(INDEX('Employee Master'!$D$5:$D$104,MATCH(A23,'Employee Master'!$A$5:$A$104,0)),"")</f>
        <v/>
      </c>
    </row>
    <row r="24" spans="1:8" ht="15" customHeight="1" x14ac:dyDescent="0.35">
      <c r="A24" s="5"/>
      <c r="B24" s="5" t="str">
        <f>IFERROR(INDEX('Employee Master'!$B$5:$B$104,MATCH(A24,'Employee Master'!$A$5:$A$104,0)),"")</f>
        <v/>
      </c>
      <c r="C24" s="21"/>
      <c r="D24" s="5"/>
      <c r="E24" s="5"/>
      <c r="F24" s="21" t="str">
        <f>IF(C24="","",EDATE(C24,Setup!$B$32))</f>
        <v/>
      </c>
      <c r="G24" s="5" t="str">
        <f t="shared" ca="1" si="0"/>
        <v/>
      </c>
      <c r="H24" s="10" t="str">
        <f>IFERROR(INDEX('Employee Master'!$D$5:$D$104,MATCH(A24,'Employee Master'!$A$5:$A$104,0)),"")</f>
        <v/>
      </c>
    </row>
    <row r="25" spans="1:8" ht="15" customHeight="1" x14ac:dyDescent="0.35">
      <c r="A25" s="5"/>
      <c r="B25" s="5" t="str">
        <f>IFERROR(INDEX('Employee Master'!$B$5:$B$104,MATCH(A25,'Employee Master'!$A$5:$A$104,0)),"")</f>
        <v/>
      </c>
      <c r="C25" s="21"/>
      <c r="D25" s="5"/>
      <c r="E25" s="5"/>
      <c r="F25" s="21" t="str">
        <f>IF(C25="","",EDATE(C25,Setup!$B$32))</f>
        <v/>
      </c>
      <c r="G25" s="5" t="str">
        <f t="shared" ca="1" si="0"/>
        <v/>
      </c>
      <c r="H25" s="10" t="str">
        <f>IFERROR(INDEX('Employee Master'!$D$5:$D$104,MATCH(A25,'Employee Master'!$A$5:$A$104,0)),"")</f>
        <v/>
      </c>
    </row>
    <row r="26" spans="1:8" ht="15" customHeight="1" x14ac:dyDescent="0.35">
      <c r="A26" s="5"/>
      <c r="B26" s="5" t="str">
        <f>IFERROR(INDEX('Employee Master'!$B$5:$B$104,MATCH(A26,'Employee Master'!$A$5:$A$104,0)),"")</f>
        <v/>
      </c>
      <c r="C26" s="21"/>
      <c r="D26" s="5"/>
      <c r="E26" s="5"/>
      <c r="F26" s="21" t="str">
        <f>IF(C26="","",EDATE(C26,Setup!$B$32))</f>
        <v/>
      </c>
      <c r="G26" s="5" t="str">
        <f t="shared" ca="1" si="0"/>
        <v/>
      </c>
      <c r="H26" s="10" t="str">
        <f>IFERROR(INDEX('Employee Master'!$D$5:$D$104,MATCH(A26,'Employee Master'!$A$5:$A$104,0)),"")</f>
        <v/>
      </c>
    </row>
    <row r="27" spans="1:8" ht="15" customHeight="1" x14ac:dyDescent="0.35">
      <c r="A27" s="5"/>
      <c r="B27" s="5" t="str">
        <f>IFERROR(INDEX('Employee Master'!$B$5:$B$104,MATCH(A27,'Employee Master'!$A$5:$A$104,0)),"")</f>
        <v/>
      </c>
      <c r="C27" s="21"/>
      <c r="D27" s="5"/>
      <c r="E27" s="5"/>
      <c r="F27" s="21" t="str">
        <f>IF(C27="","",EDATE(C27,Setup!$B$32))</f>
        <v/>
      </c>
      <c r="G27" s="5" t="str">
        <f t="shared" ca="1" si="0"/>
        <v/>
      </c>
      <c r="H27" s="10" t="str">
        <f>IFERROR(INDEX('Employee Master'!$D$5:$D$104,MATCH(A27,'Employee Master'!$A$5:$A$104,0)),"")</f>
        <v/>
      </c>
    </row>
    <row r="28" spans="1:8" ht="15" customHeight="1" x14ac:dyDescent="0.35">
      <c r="A28" s="5"/>
      <c r="B28" s="5" t="str">
        <f>IFERROR(INDEX('Employee Master'!$B$5:$B$104,MATCH(A28,'Employee Master'!$A$5:$A$104,0)),"")</f>
        <v/>
      </c>
      <c r="C28" s="21"/>
      <c r="D28" s="5"/>
      <c r="E28" s="5"/>
      <c r="F28" s="21" t="str">
        <f>IF(C28="","",EDATE(C28,Setup!$B$32))</f>
        <v/>
      </c>
      <c r="G28" s="5" t="str">
        <f t="shared" ca="1" si="0"/>
        <v/>
      </c>
      <c r="H28" s="10" t="str">
        <f>IFERROR(INDEX('Employee Master'!$D$5:$D$104,MATCH(A28,'Employee Master'!$A$5:$A$104,0)),"")</f>
        <v/>
      </c>
    </row>
    <row r="29" spans="1:8" ht="15" customHeight="1" x14ac:dyDescent="0.35">
      <c r="A29" s="5"/>
      <c r="B29" s="5" t="str">
        <f>IFERROR(INDEX('Employee Master'!$B$5:$B$104,MATCH(A29,'Employee Master'!$A$5:$A$104,0)),"")</f>
        <v/>
      </c>
      <c r="C29" s="21"/>
      <c r="D29" s="5"/>
      <c r="E29" s="5"/>
      <c r="F29" s="21" t="str">
        <f>IF(C29="","",EDATE(C29,Setup!$B$32))</f>
        <v/>
      </c>
      <c r="G29" s="5" t="str">
        <f t="shared" ca="1" si="0"/>
        <v/>
      </c>
      <c r="H29" s="10" t="str">
        <f>IFERROR(INDEX('Employee Master'!$D$5:$D$104,MATCH(A29,'Employee Master'!$A$5:$A$104,0)),"")</f>
        <v/>
      </c>
    </row>
    <row r="30" spans="1:8" ht="15" customHeight="1" x14ac:dyDescent="0.35">
      <c r="A30" s="5"/>
      <c r="B30" s="5" t="str">
        <f>IFERROR(INDEX('Employee Master'!$B$5:$B$104,MATCH(A30,'Employee Master'!$A$5:$A$104,0)),"")</f>
        <v/>
      </c>
      <c r="C30" s="21"/>
      <c r="D30" s="5"/>
      <c r="E30" s="5"/>
      <c r="F30" s="21" t="str">
        <f>IF(C30="","",EDATE(C30,Setup!$B$32))</f>
        <v/>
      </c>
      <c r="G30" s="5" t="str">
        <f t="shared" ca="1" si="0"/>
        <v/>
      </c>
      <c r="H30" s="10" t="str">
        <f>IFERROR(INDEX('Employee Master'!$D$5:$D$104,MATCH(A30,'Employee Master'!$A$5:$A$104,0)),"")</f>
        <v/>
      </c>
    </row>
    <row r="31" spans="1:8" ht="15" customHeight="1" x14ac:dyDescent="0.35">
      <c r="A31" s="5"/>
      <c r="B31" s="5" t="str">
        <f>IFERROR(INDEX('Employee Master'!$B$5:$B$104,MATCH(A31,'Employee Master'!$A$5:$A$104,0)),"")</f>
        <v/>
      </c>
      <c r="C31" s="21"/>
      <c r="D31" s="5"/>
      <c r="E31" s="5"/>
      <c r="F31" s="21" t="str">
        <f>IF(C31="","",EDATE(C31,Setup!$B$32))</f>
        <v/>
      </c>
      <c r="G31" s="5" t="str">
        <f t="shared" ca="1" si="0"/>
        <v/>
      </c>
      <c r="H31" s="10" t="str">
        <f>IFERROR(INDEX('Employee Master'!$D$5:$D$104,MATCH(A31,'Employee Master'!$A$5:$A$104,0)),"")</f>
        <v/>
      </c>
    </row>
    <row r="32" spans="1:8" ht="15" customHeight="1" x14ac:dyDescent="0.35">
      <c r="A32" s="5"/>
      <c r="B32" s="5" t="str">
        <f>IFERROR(INDEX('Employee Master'!$B$5:$B$104,MATCH(A32,'Employee Master'!$A$5:$A$104,0)),"")</f>
        <v/>
      </c>
      <c r="C32" s="21"/>
      <c r="D32" s="5"/>
      <c r="E32" s="5"/>
      <c r="F32" s="21" t="str">
        <f>IF(C32="","",EDATE(C32,Setup!$B$32))</f>
        <v/>
      </c>
      <c r="G32" s="5" t="str">
        <f t="shared" ca="1" si="0"/>
        <v/>
      </c>
      <c r="H32" s="10" t="str">
        <f>IFERROR(INDEX('Employee Master'!$D$5:$D$104,MATCH(A32,'Employee Master'!$A$5:$A$104,0)),"")</f>
        <v/>
      </c>
    </row>
    <row r="33" spans="1:8" ht="15" customHeight="1" x14ac:dyDescent="0.35">
      <c r="A33" s="5"/>
      <c r="B33" s="5" t="str">
        <f>IFERROR(INDEX('Employee Master'!$B$5:$B$104,MATCH(A33,'Employee Master'!$A$5:$A$104,0)),"")</f>
        <v/>
      </c>
      <c r="C33" s="21"/>
      <c r="D33" s="5"/>
      <c r="E33" s="5"/>
      <c r="F33" s="21" t="str">
        <f>IF(C33="","",EDATE(C33,Setup!$B$32))</f>
        <v/>
      </c>
      <c r="G33" s="5" t="str">
        <f t="shared" ca="1" si="0"/>
        <v/>
      </c>
      <c r="H33" s="10" t="str">
        <f>IFERROR(INDEX('Employee Master'!$D$5:$D$104,MATCH(A33,'Employee Master'!$A$5:$A$104,0)),"")</f>
        <v/>
      </c>
    </row>
    <row r="34" spans="1:8" ht="15" customHeight="1" x14ac:dyDescent="0.35">
      <c r="A34" s="5"/>
      <c r="B34" s="5" t="str">
        <f>IFERROR(INDEX('Employee Master'!$B$5:$B$104,MATCH(A34,'Employee Master'!$A$5:$A$104,0)),"")</f>
        <v/>
      </c>
      <c r="C34" s="21"/>
      <c r="D34" s="5"/>
      <c r="E34" s="5"/>
      <c r="F34" s="21" t="str">
        <f>IF(C34="","",EDATE(C34,Setup!$B$32))</f>
        <v/>
      </c>
      <c r="G34" s="5" t="str">
        <f t="shared" ca="1" si="0"/>
        <v/>
      </c>
      <c r="H34" s="10" t="str">
        <f>IFERROR(INDEX('Employee Master'!$D$5:$D$104,MATCH(A34,'Employee Master'!$A$5:$A$104,0)),"")</f>
        <v/>
      </c>
    </row>
    <row r="35" spans="1:8" ht="15" customHeight="1" x14ac:dyDescent="0.35">
      <c r="A35" s="5"/>
      <c r="B35" s="5" t="str">
        <f>IFERROR(INDEX('Employee Master'!$B$5:$B$104,MATCH(A35,'Employee Master'!$A$5:$A$104,0)),"")</f>
        <v/>
      </c>
      <c r="C35" s="21"/>
      <c r="D35" s="5"/>
      <c r="E35" s="5"/>
      <c r="F35" s="21" t="str">
        <f>IF(C35="","",EDATE(C35,Setup!$B$32))</f>
        <v/>
      </c>
      <c r="G35" s="5" t="str">
        <f t="shared" ca="1" si="0"/>
        <v/>
      </c>
      <c r="H35" s="10" t="str">
        <f>IFERROR(INDEX('Employee Master'!$D$5:$D$104,MATCH(A35,'Employee Master'!$A$5:$A$104,0)),"")</f>
        <v/>
      </c>
    </row>
    <row r="36" spans="1:8" ht="15" customHeight="1" x14ac:dyDescent="0.35">
      <c r="A36" s="5"/>
      <c r="B36" s="5" t="str">
        <f>IFERROR(INDEX('Employee Master'!$B$5:$B$104,MATCH(A36,'Employee Master'!$A$5:$A$104,0)),"")</f>
        <v/>
      </c>
      <c r="C36" s="21"/>
      <c r="D36" s="5"/>
      <c r="E36" s="5"/>
      <c r="F36" s="21" t="str">
        <f>IF(C36="","",EDATE(C36,Setup!$B$32))</f>
        <v/>
      </c>
      <c r="G36" s="5" t="str">
        <f t="shared" ca="1" si="0"/>
        <v/>
      </c>
      <c r="H36" s="10" t="str">
        <f>IFERROR(INDEX('Employee Master'!$D$5:$D$104,MATCH(A36,'Employee Master'!$A$5:$A$104,0)),"")</f>
        <v/>
      </c>
    </row>
    <row r="37" spans="1:8" ht="15" customHeight="1" x14ac:dyDescent="0.35">
      <c r="A37" s="5"/>
      <c r="B37" s="5" t="str">
        <f>IFERROR(INDEX('Employee Master'!$B$5:$B$104,MATCH(A37,'Employee Master'!$A$5:$A$104,0)),"")</f>
        <v/>
      </c>
      <c r="C37" s="21"/>
      <c r="D37" s="5"/>
      <c r="E37" s="5"/>
      <c r="F37" s="21" t="str">
        <f>IF(C37="","",EDATE(C37,Setup!$B$32))</f>
        <v/>
      </c>
      <c r="G37" s="5" t="str">
        <f t="shared" ref="G37:G68" ca="1" si="1">IF(C37="","",IF(TODAY()&gt;F37,"OVERDUE",IF(F37-TODAY()&lt;=30,"Due Soon","On Track")))</f>
        <v/>
      </c>
      <c r="H37" s="10" t="str">
        <f>IFERROR(INDEX('Employee Master'!$D$5:$D$104,MATCH(A37,'Employee Master'!$A$5:$A$104,0)),"")</f>
        <v/>
      </c>
    </row>
    <row r="38" spans="1:8" ht="15" customHeight="1" x14ac:dyDescent="0.35">
      <c r="A38" s="5"/>
      <c r="B38" s="5" t="str">
        <f>IFERROR(INDEX('Employee Master'!$B$5:$B$104,MATCH(A38,'Employee Master'!$A$5:$A$104,0)),"")</f>
        <v/>
      </c>
      <c r="C38" s="21"/>
      <c r="D38" s="5"/>
      <c r="E38" s="5"/>
      <c r="F38" s="21" t="str">
        <f>IF(C38="","",EDATE(C38,Setup!$B$32))</f>
        <v/>
      </c>
      <c r="G38" s="5" t="str">
        <f t="shared" ca="1" si="1"/>
        <v/>
      </c>
      <c r="H38" s="10" t="str">
        <f>IFERROR(INDEX('Employee Master'!$D$5:$D$104,MATCH(A38,'Employee Master'!$A$5:$A$104,0)),"")</f>
        <v/>
      </c>
    </row>
    <row r="39" spans="1:8" ht="15" customHeight="1" x14ac:dyDescent="0.35">
      <c r="A39" s="5"/>
      <c r="B39" s="5" t="str">
        <f>IFERROR(INDEX('Employee Master'!$B$5:$B$104,MATCH(A39,'Employee Master'!$A$5:$A$104,0)),"")</f>
        <v/>
      </c>
      <c r="C39" s="21"/>
      <c r="D39" s="5"/>
      <c r="E39" s="5"/>
      <c r="F39" s="21" t="str">
        <f>IF(C39="","",EDATE(C39,Setup!$B$32))</f>
        <v/>
      </c>
      <c r="G39" s="5" t="str">
        <f t="shared" ca="1" si="1"/>
        <v/>
      </c>
      <c r="H39" s="10" t="str">
        <f>IFERROR(INDEX('Employee Master'!$D$5:$D$104,MATCH(A39,'Employee Master'!$A$5:$A$104,0)),"")</f>
        <v/>
      </c>
    </row>
    <row r="40" spans="1:8" ht="15" customHeight="1" x14ac:dyDescent="0.35">
      <c r="A40" s="5"/>
      <c r="B40" s="5" t="str">
        <f>IFERROR(INDEX('Employee Master'!$B$5:$B$104,MATCH(A40,'Employee Master'!$A$5:$A$104,0)),"")</f>
        <v/>
      </c>
      <c r="C40" s="21"/>
      <c r="D40" s="5"/>
      <c r="E40" s="5"/>
      <c r="F40" s="21" t="str">
        <f>IF(C40="","",EDATE(C40,Setup!$B$32))</f>
        <v/>
      </c>
      <c r="G40" s="5" t="str">
        <f t="shared" ca="1" si="1"/>
        <v/>
      </c>
      <c r="H40" s="10" t="str">
        <f>IFERROR(INDEX('Employee Master'!$D$5:$D$104,MATCH(A40,'Employee Master'!$A$5:$A$104,0)),"")</f>
        <v/>
      </c>
    </row>
    <row r="41" spans="1:8" ht="15" customHeight="1" x14ac:dyDescent="0.35">
      <c r="A41" s="5"/>
      <c r="B41" s="5" t="str">
        <f>IFERROR(INDEX('Employee Master'!$B$5:$B$104,MATCH(A41,'Employee Master'!$A$5:$A$104,0)),"")</f>
        <v/>
      </c>
      <c r="C41" s="21"/>
      <c r="D41" s="5"/>
      <c r="E41" s="5"/>
      <c r="F41" s="21" t="str">
        <f>IF(C41="","",EDATE(C41,Setup!$B$32))</f>
        <v/>
      </c>
      <c r="G41" s="5" t="str">
        <f t="shared" ca="1" si="1"/>
        <v/>
      </c>
      <c r="H41" s="10" t="str">
        <f>IFERROR(INDEX('Employee Master'!$D$5:$D$104,MATCH(A41,'Employee Master'!$A$5:$A$104,0)),"")</f>
        <v/>
      </c>
    </row>
    <row r="42" spans="1:8" ht="15" customHeight="1" x14ac:dyDescent="0.35">
      <c r="A42" s="5"/>
      <c r="B42" s="5" t="str">
        <f>IFERROR(INDEX('Employee Master'!$B$5:$B$104,MATCH(A42,'Employee Master'!$A$5:$A$104,0)),"")</f>
        <v/>
      </c>
      <c r="C42" s="21"/>
      <c r="D42" s="5"/>
      <c r="E42" s="5"/>
      <c r="F42" s="21" t="str">
        <f>IF(C42="","",EDATE(C42,Setup!$B$32))</f>
        <v/>
      </c>
      <c r="G42" s="5" t="str">
        <f t="shared" ca="1" si="1"/>
        <v/>
      </c>
      <c r="H42" s="10" t="str">
        <f>IFERROR(INDEX('Employee Master'!$D$5:$D$104,MATCH(A42,'Employee Master'!$A$5:$A$104,0)),"")</f>
        <v/>
      </c>
    </row>
    <row r="43" spans="1:8" ht="15" customHeight="1" x14ac:dyDescent="0.35">
      <c r="A43" s="5"/>
      <c r="B43" s="5" t="str">
        <f>IFERROR(INDEX('Employee Master'!$B$5:$B$104,MATCH(A43,'Employee Master'!$A$5:$A$104,0)),"")</f>
        <v/>
      </c>
      <c r="C43" s="21"/>
      <c r="D43" s="5"/>
      <c r="E43" s="5"/>
      <c r="F43" s="21" t="str">
        <f>IF(C43="","",EDATE(C43,Setup!$B$32))</f>
        <v/>
      </c>
      <c r="G43" s="5" t="str">
        <f t="shared" ca="1" si="1"/>
        <v/>
      </c>
      <c r="H43" s="10" t="str">
        <f>IFERROR(INDEX('Employee Master'!$D$5:$D$104,MATCH(A43,'Employee Master'!$A$5:$A$104,0)),"")</f>
        <v/>
      </c>
    </row>
    <row r="44" spans="1:8" ht="15" customHeight="1" x14ac:dyDescent="0.35">
      <c r="A44" s="5"/>
      <c r="B44" s="5" t="str">
        <f>IFERROR(INDEX('Employee Master'!$B$5:$B$104,MATCH(A44,'Employee Master'!$A$5:$A$104,0)),"")</f>
        <v/>
      </c>
      <c r="C44" s="21"/>
      <c r="D44" s="5"/>
      <c r="E44" s="5"/>
      <c r="F44" s="21" t="str">
        <f>IF(C44="","",EDATE(C44,Setup!$B$32))</f>
        <v/>
      </c>
      <c r="G44" s="5" t="str">
        <f t="shared" ca="1" si="1"/>
        <v/>
      </c>
      <c r="H44" s="10" t="str">
        <f>IFERROR(INDEX('Employee Master'!$D$5:$D$104,MATCH(A44,'Employee Master'!$A$5:$A$104,0)),"")</f>
        <v/>
      </c>
    </row>
    <row r="45" spans="1:8" ht="15" customHeight="1" x14ac:dyDescent="0.35">
      <c r="A45" s="5"/>
      <c r="B45" s="5" t="str">
        <f>IFERROR(INDEX('Employee Master'!$B$5:$B$104,MATCH(A45,'Employee Master'!$A$5:$A$104,0)),"")</f>
        <v/>
      </c>
      <c r="C45" s="21"/>
      <c r="D45" s="5"/>
      <c r="E45" s="5"/>
      <c r="F45" s="21" t="str">
        <f>IF(C45="","",EDATE(C45,Setup!$B$32))</f>
        <v/>
      </c>
      <c r="G45" s="5" t="str">
        <f t="shared" ca="1" si="1"/>
        <v/>
      </c>
      <c r="H45" s="10" t="str">
        <f>IFERROR(INDEX('Employee Master'!$D$5:$D$104,MATCH(A45,'Employee Master'!$A$5:$A$104,0)),"")</f>
        <v/>
      </c>
    </row>
    <row r="46" spans="1:8" ht="15" customHeight="1" x14ac:dyDescent="0.35">
      <c r="A46" s="5"/>
      <c r="B46" s="5" t="str">
        <f>IFERROR(INDEX('Employee Master'!$B$5:$B$104,MATCH(A46,'Employee Master'!$A$5:$A$104,0)),"")</f>
        <v/>
      </c>
      <c r="C46" s="21"/>
      <c r="D46" s="5"/>
      <c r="E46" s="5"/>
      <c r="F46" s="21" t="str">
        <f>IF(C46="","",EDATE(C46,Setup!$B$32))</f>
        <v/>
      </c>
      <c r="G46" s="5" t="str">
        <f t="shared" ca="1" si="1"/>
        <v/>
      </c>
      <c r="H46" s="10" t="str">
        <f>IFERROR(INDEX('Employee Master'!$D$5:$D$104,MATCH(A46,'Employee Master'!$A$5:$A$104,0)),"")</f>
        <v/>
      </c>
    </row>
    <row r="47" spans="1:8" ht="15" customHeight="1" x14ac:dyDescent="0.35">
      <c r="A47" s="5"/>
      <c r="B47" s="5" t="str">
        <f>IFERROR(INDEX('Employee Master'!$B$5:$B$104,MATCH(A47,'Employee Master'!$A$5:$A$104,0)),"")</f>
        <v/>
      </c>
      <c r="C47" s="21"/>
      <c r="D47" s="5"/>
      <c r="E47" s="5"/>
      <c r="F47" s="21" t="str">
        <f>IF(C47="","",EDATE(C47,Setup!$B$32))</f>
        <v/>
      </c>
      <c r="G47" s="5" t="str">
        <f t="shared" ca="1" si="1"/>
        <v/>
      </c>
      <c r="H47" s="10" t="str">
        <f>IFERROR(INDEX('Employee Master'!$D$5:$D$104,MATCH(A47,'Employee Master'!$A$5:$A$104,0)),"")</f>
        <v/>
      </c>
    </row>
    <row r="48" spans="1:8" ht="15" customHeight="1" x14ac:dyDescent="0.35">
      <c r="A48" s="5"/>
      <c r="B48" s="5" t="str">
        <f>IFERROR(INDEX('Employee Master'!$B$5:$B$104,MATCH(A48,'Employee Master'!$A$5:$A$104,0)),"")</f>
        <v/>
      </c>
      <c r="C48" s="21"/>
      <c r="D48" s="5"/>
      <c r="E48" s="5"/>
      <c r="F48" s="21" t="str">
        <f>IF(C48="","",EDATE(C48,Setup!$B$32))</f>
        <v/>
      </c>
      <c r="G48" s="5" t="str">
        <f t="shared" ca="1" si="1"/>
        <v/>
      </c>
      <c r="H48" s="10" t="str">
        <f>IFERROR(INDEX('Employee Master'!$D$5:$D$104,MATCH(A48,'Employee Master'!$A$5:$A$104,0)),"")</f>
        <v/>
      </c>
    </row>
    <row r="49" spans="1:8" ht="15" customHeight="1" x14ac:dyDescent="0.35">
      <c r="A49" s="5"/>
      <c r="B49" s="5" t="str">
        <f>IFERROR(INDEX('Employee Master'!$B$5:$B$104,MATCH(A49,'Employee Master'!$A$5:$A$104,0)),"")</f>
        <v/>
      </c>
      <c r="C49" s="21"/>
      <c r="D49" s="5"/>
      <c r="E49" s="5"/>
      <c r="F49" s="21" t="str">
        <f>IF(C49="","",EDATE(C49,Setup!$B$32))</f>
        <v/>
      </c>
      <c r="G49" s="5" t="str">
        <f t="shared" ca="1" si="1"/>
        <v/>
      </c>
      <c r="H49" s="10" t="str">
        <f>IFERROR(INDEX('Employee Master'!$D$5:$D$104,MATCH(A49,'Employee Master'!$A$5:$A$104,0)),"")</f>
        <v/>
      </c>
    </row>
    <row r="50" spans="1:8" ht="15" customHeight="1" x14ac:dyDescent="0.35">
      <c r="A50" s="5"/>
      <c r="B50" s="5" t="str">
        <f>IFERROR(INDEX('Employee Master'!$B$5:$B$104,MATCH(A50,'Employee Master'!$A$5:$A$104,0)),"")</f>
        <v/>
      </c>
      <c r="C50" s="21"/>
      <c r="D50" s="5"/>
      <c r="E50" s="5"/>
      <c r="F50" s="21" t="str">
        <f>IF(C50="","",EDATE(C50,Setup!$B$32))</f>
        <v/>
      </c>
      <c r="G50" s="5" t="str">
        <f t="shared" ca="1" si="1"/>
        <v/>
      </c>
      <c r="H50" s="10" t="str">
        <f>IFERROR(INDEX('Employee Master'!$D$5:$D$104,MATCH(A50,'Employee Master'!$A$5:$A$104,0)),"")</f>
        <v/>
      </c>
    </row>
    <row r="51" spans="1:8" ht="15" customHeight="1" x14ac:dyDescent="0.35">
      <c r="A51" s="5"/>
      <c r="B51" s="5" t="str">
        <f>IFERROR(INDEX('Employee Master'!$B$5:$B$104,MATCH(A51,'Employee Master'!$A$5:$A$104,0)),"")</f>
        <v/>
      </c>
      <c r="C51" s="21"/>
      <c r="D51" s="5"/>
      <c r="E51" s="5"/>
      <c r="F51" s="21" t="str">
        <f>IF(C51="","",EDATE(C51,Setup!$B$32))</f>
        <v/>
      </c>
      <c r="G51" s="5" t="str">
        <f t="shared" ca="1" si="1"/>
        <v/>
      </c>
      <c r="H51" s="10" t="str">
        <f>IFERROR(INDEX('Employee Master'!$D$5:$D$104,MATCH(A51,'Employee Master'!$A$5:$A$104,0)),"")</f>
        <v/>
      </c>
    </row>
    <row r="52" spans="1:8" ht="15" customHeight="1" x14ac:dyDescent="0.35">
      <c r="A52" s="5"/>
      <c r="B52" s="5" t="str">
        <f>IFERROR(INDEX('Employee Master'!$B$5:$B$104,MATCH(A52,'Employee Master'!$A$5:$A$104,0)),"")</f>
        <v/>
      </c>
      <c r="C52" s="21"/>
      <c r="D52" s="5"/>
      <c r="E52" s="5"/>
      <c r="F52" s="21" t="str">
        <f>IF(C52="","",EDATE(C52,Setup!$B$32))</f>
        <v/>
      </c>
      <c r="G52" s="5" t="str">
        <f t="shared" ca="1" si="1"/>
        <v/>
      </c>
      <c r="H52" s="10" t="str">
        <f>IFERROR(INDEX('Employee Master'!$D$5:$D$104,MATCH(A52,'Employee Master'!$A$5:$A$104,0)),"")</f>
        <v/>
      </c>
    </row>
    <row r="53" spans="1:8" ht="15" customHeight="1" x14ac:dyDescent="0.35">
      <c r="A53" s="5"/>
      <c r="B53" s="5" t="str">
        <f>IFERROR(INDEX('Employee Master'!$B$5:$B$104,MATCH(A53,'Employee Master'!$A$5:$A$104,0)),"")</f>
        <v/>
      </c>
      <c r="C53" s="21"/>
      <c r="D53" s="5"/>
      <c r="E53" s="5"/>
      <c r="F53" s="21" t="str">
        <f>IF(C53="","",EDATE(C53,Setup!$B$32))</f>
        <v/>
      </c>
      <c r="G53" s="5" t="str">
        <f t="shared" ca="1" si="1"/>
        <v/>
      </c>
      <c r="H53" s="10" t="str">
        <f>IFERROR(INDEX('Employee Master'!$D$5:$D$104,MATCH(A53,'Employee Master'!$A$5:$A$104,0)),"")</f>
        <v/>
      </c>
    </row>
    <row r="54" spans="1:8" ht="15" customHeight="1" x14ac:dyDescent="0.35">
      <c r="A54" s="5"/>
      <c r="B54" s="5" t="str">
        <f>IFERROR(INDEX('Employee Master'!$B$5:$B$104,MATCH(A54,'Employee Master'!$A$5:$A$104,0)),"")</f>
        <v/>
      </c>
      <c r="C54" s="21"/>
      <c r="D54" s="5"/>
      <c r="E54" s="5"/>
      <c r="F54" s="21" t="str">
        <f>IF(C54="","",EDATE(C54,Setup!$B$32))</f>
        <v/>
      </c>
      <c r="G54" s="5" t="str">
        <f t="shared" ca="1" si="1"/>
        <v/>
      </c>
      <c r="H54" s="10" t="str">
        <f>IFERROR(INDEX('Employee Master'!$D$5:$D$104,MATCH(A54,'Employee Master'!$A$5:$A$104,0)),"")</f>
        <v/>
      </c>
    </row>
    <row r="55" spans="1:8" ht="15" customHeight="1" x14ac:dyDescent="0.35">
      <c r="A55" s="5"/>
      <c r="B55" s="5" t="str">
        <f>IFERROR(INDEX('Employee Master'!$B$5:$B$104,MATCH(A55,'Employee Master'!$A$5:$A$104,0)),"")</f>
        <v/>
      </c>
      <c r="C55" s="21"/>
      <c r="D55" s="5"/>
      <c r="E55" s="5"/>
      <c r="F55" s="21" t="str">
        <f>IF(C55="","",EDATE(C55,Setup!$B$32))</f>
        <v/>
      </c>
      <c r="G55" s="5" t="str">
        <f t="shared" ca="1" si="1"/>
        <v/>
      </c>
      <c r="H55" s="10" t="str">
        <f>IFERROR(INDEX('Employee Master'!$D$5:$D$104,MATCH(A55,'Employee Master'!$A$5:$A$104,0)),"")</f>
        <v/>
      </c>
    </row>
    <row r="56" spans="1:8" ht="15" customHeight="1" x14ac:dyDescent="0.35">
      <c r="A56" s="5"/>
      <c r="B56" s="5" t="str">
        <f>IFERROR(INDEX('Employee Master'!$B$5:$B$104,MATCH(A56,'Employee Master'!$A$5:$A$104,0)),"")</f>
        <v/>
      </c>
      <c r="C56" s="21"/>
      <c r="D56" s="5"/>
      <c r="E56" s="5"/>
      <c r="F56" s="21" t="str">
        <f>IF(C56="","",EDATE(C56,Setup!$B$32))</f>
        <v/>
      </c>
      <c r="G56" s="5" t="str">
        <f t="shared" ca="1" si="1"/>
        <v/>
      </c>
      <c r="H56" s="10" t="str">
        <f>IFERROR(INDEX('Employee Master'!$D$5:$D$104,MATCH(A56,'Employee Master'!$A$5:$A$104,0)),"")</f>
        <v/>
      </c>
    </row>
    <row r="57" spans="1:8" ht="15" customHeight="1" x14ac:dyDescent="0.35">
      <c r="A57" s="5"/>
      <c r="B57" s="5" t="str">
        <f>IFERROR(INDEX('Employee Master'!$B$5:$B$104,MATCH(A57,'Employee Master'!$A$5:$A$104,0)),"")</f>
        <v/>
      </c>
      <c r="C57" s="21"/>
      <c r="D57" s="5"/>
      <c r="E57" s="5"/>
      <c r="F57" s="21" t="str">
        <f>IF(C57="","",EDATE(C57,Setup!$B$32))</f>
        <v/>
      </c>
      <c r="G57" s="5" t="str">
        <f t="shared" ca="1" si="1"/>
        <v/>
      </c>
      <c r="H57" s="10" t="str">
        <f>IFERROR(INDEX('Employee Master'!$D$5:$D$104,MATCH(A57,'Employee Master'!$A$5:$A$104,0)),"")</f>
        <v/>
      </c>
    </row>
    <row r="58" spans="1:8" ht="15" customHeight="1" x14ac:dyDescent="0.35">
      <c r="A58" s="5"/>
      <c r="B58" s="5" t="str">
        <f>IFERROR(INDEX('Employee Master'!$B$5:$B$104,MATCH(A58,'Employee Master'!$A$5:$A$104,0)),"")</f>
        <v/>
      </c>
      <c r="C58" s="21"/>
      <c r="D58" s="5"/>
      <c r="E58" s="5"/>
      <c r="F58" s="21" t="str">
        <f>IF(C58="","",EDATE(C58,Setup!$B$32))</f>
        <v/>
      </c>
      <c r="G58" s="5" t="str">
        <f t="shared" ca="1" si="1"/>
        <v/>
      </c>
      <c r="H58" s="10" t="str">
        <f>IFERROR(INDEX('Employee Master'!$D$5:$D$104,MATCH(A58,'Employee Master'!$A$5:$A$104,0)),"")</f>
        <v/>
      </c>
    </row>
    <row r="59" spans="1:8" ht="15" customHeight="1" x14ac:dyDescent="0.35">
      <c r="A59" s="5"/>
      <c r="B59" s="5" t="str">
        <f>IFERROR(INDEX('Employee Master'!$B$5:$B$104,MATCH(A59,'Employee Master'!$A$5:$A$104,0)),"")</f>
        <v/>
      </c>
      <c r="C59" s="21"/>
      <c r="D59" s="5"/>
      <c r="E59" s="5"/>
      <c r="F59" s="21" t="str">
        <f>IF(C59="","",EDATE(C59,Setup!$B$32))</f>
        <v/>
      </c>
      <c r="G59" s="5" t="str">
        <f t="shared" ca="1" si="1"/>
        <v/>
      </c>
      <c r="H59" s="10" t="str">
        <f>IFERROR(INDEX('Employee Master'!$D$5:$D$104,MATCH(A59,'Employee Master'!$A$5:$A$104,0)),"")</f>
        <v/>
      </c>
    </row>
    <row r="60" spans="1:8" ht="15" customHeight="1" x14ac:dyDescent="0.35">
      <c r="A60" s="5"/>
      <c r="B60" s="5" t="str">
        <f>IFERROR(INDEX('Employee Master'!$B$5:$B$104,MATCH(A60,'Employee Master'!$A$5:$A$104,0)),"")</f>
        <v/>
      </c>
      <c r="C60" s="21"/>
      <c r="D60" s="5"/>
      <c r="E60" s="5"/>
      <c r="F60" s="21" t="str">
        <f>IF(C60="","",EDATE(C60,Setup!$B$32))</f>
        <v/>
      </c>
      <c r="G60" s="5" t="str">
        <f t="shared" ca="1" si="1"/>
        <v/>
      </c>
      <c r="H60" s="10" t="str">
        <f>IFERROR(INDEX('Employee Master'!$D$5:$D$104,MATCH(A60,'Employee Master'!$A$5:$A$104,0)),"")</f>
        <v/>
      </c>
    </row>
    <row r="61" spans="1:8" ht="15" customHeight="1" x14ac:dyDescent="0.35">
      <c r="A61" s="5"/>
      <c r="B61" s="5" t="str">
        <f>IFERROR(INDEX('Employee Master'!$B$5:$B$104,MATCH(A61,'Employee Master'!$A$5:$A$104,0)),"")</f>
        <v/>
      </c>
      <c r="C61" s="21"/>
      <c r="D61" s="5"/>
      <c r="E61" s="5"/>
      <c r="F61" s="21" t="str">
        <f>IF(C61="","",EDATE(C61,Setup!$B$32))</f>
        <v/>
      </c>
      <c r="G61" s="5" t="str">
        <f t="shared" ca="1" si="1"/>
        <v/>
      </c>
      <c r="H61" s="10" t="str">
        <f>IFERROR(INDEX('Employee Master'!$D$5:$D$104,MATCH(A61,'Employee Master'!$A$5:$A$104,0)),"")</f>
        <v/>
      </c>
    </row>
    <row r="62" spans="1:8" ht="15" customHeight="1" x14ac:dyDescent="0.35">
      <c r="A62" s="5"/>
      <c r="B62" s="5" t="str">
        <f>IFERROR(INDEX('Employee Master'!$B$5:$B$104,MATCH(A62,'Employee Master'!$A$5:$A$104,0)),"")</f>
        <v/>
      </c>
      <c r="C62" s="21"/>
      <c r="D62" s="5"/>
      <c r="E62" s="5"/>
      <c r="F62" s="21" t="str">
        <f>IF(C62="","",EDATE(C62,Setup!$B$32))</f>
        <v/>
      </c>
      <c r="G62" s="5" t="str">
        <f t="shared" ca="1" si="1"/>
        <v/>
      </c>
      <c r="H62" s="10" t="str">
        <f>IFERROR(INDEX('Employee Master'!$D$5:$D$104,MATCH(A62,'Employee Master'!$A$5:$A$104,0)),"")</f>
        <v/>
      </c>
    </row>
    <row r="63" spans="1:8" ht="15" customHeight="1" x14ac:dyDescent="0.35">
      <c r="A63" s="5"/>
      <c r="B63" s="5" t="str">
        <f>IFERROR(INDEX('Employee Master'!$B$5:$B$104,MATCH(A63,'Employee Master'!$A$5:$A$104,0)),"")</f>
        <v/>
      </c>
      <c r="C63" s="21"/>
      <c r="D63" s="5"/>
      <c r="E63" s="5"/>
      <c r="F63" s="21" t="str">
        <f>IF(C63="","",EDATE(C63,Setup!$B$32))</f>
        <v/>
      </c>
      <c r="G63" s="5" t="str">
        <f t="shared" ca="1" si="1"/>
        <v/>
      </c>
      <c r="H63" s="10" t="str">
        <f>IFERROR(INDEX('Employee Master'!$D$5:$D$104,MATCH(A63,'Employee Master'!$A$5:$A$104,0)),"")</f>
        <v/>
      </c>
    </row>
    <row r="64" spans="1:8" ht="15" customHeight="1" x14ac:dyDescent="0.35">
      <c r="A64" s="5"/>
      <c r="B64" s="5" t="str">
        <f>IFERROR(INDEX('Employee Master'!$B$5:$B$104,MATCH(A64,'Employee Master'!$A$5:$A$104,0)),"")</f>
        <v/>
      </c>
      <c r="C64" s="21"/>
      <c r="D64" s="5"/>
      <c r="E64" s="5"/>
      <c r="F64" s="21" t="str">
        <f>IF(C64="","",EDATE(C64,Setup!$B$32))</f>
        <v/>
      </c>
      <c r="G64" s="5" t="str">
        <f t="shared" ca="1" si="1"/>
        <v/>
      </c>
      <c r="H64" s="10" t="str">
        <f>IFERROR(INDEX('Employee Master'!$D$5:$D$104,MATCH(A64,'Employee Master'!$A$5:$A$104,0)),"")</f>
        <v/>
      </c>
    </row>
    <row r="65" spans="1:8" ht="15" customHeight="1" x14ac:dyDescent="0.35">
      <c r="A65" s="5"/>
      <c r="B65" s="5" t="str">
        <f>IFERROR(INDEX('Employee Master'!$B$5:$B$104,MATCH(A65,'Employee Master'!$A$5:$A$104,0)),"")</f>
        <v/>
      </c>
      <c r="C65" s="21"/>
      <c r="D65" s="5"/>
      <c r="E65" s="5"/>
      <c r="F65" s="21" t="str">
        <f>IF(C65="","",EDATE(C65,Setup!$B$32))</f>
        <v/>
      </c>
      <c r="G65" s="5" t="str">
        <f t="shared" ca="1" si="1"/>
        <v/>
      </c>
      <c r="H65" s="10" t="str">
        <f>IFERROR(INDEX('Employee Master'!$D$5:$D$104,MATCH(A65,'Employee Master'!$A$5:$A$104,0)),"")</f>
        <v/>
      </c>
    </row>
    <row r="66" spans="1:8" ht="15" customHeight="1" x14ac:dyDescent="0.35">
      <c r="A66" s="5"/>
      <c r="B66" s="5" t="str">
        <f>IFERROR(INDEX('Employee Master'!$B$5:$B$104,MATCH(A66,'Employee Master'!$A$5:$A$104,0)),"")</f>
        <v/>
      </c>
      <c r="C66" s="21"/>
      <c r="D66" s="5"/>
      <c r="E66" s="5"/>
      <c r="F66" s="21" t="str">
        <f>IF(C66="","",EDATE(C66,Setup!$B$32))</f>
        <v/>
      </c>
      <c r="G66" s="5" t="str">
        <f t="shared" ca="1" si="1"/>
        <v/>
      </c>
      <c r="H66" s="10" t="str">
        <f>IFERROR(INDEX('Employee Master'!$D$5:$D$104,MATCH(A66,'Employee Master'!$A$5:$A$104,0)),"")</f>
        <v/>
      </c>
    </row>
    <row r="67" spans="1:8" ht="15" customHeight="1" x14ac:dyDescent="0.35">
      <c r="A67" s="5"/>
      <c r="B67" s="5" t="str">
        <f>IFERROR(INDEX('Employee Master'!$B$5:$B$104,MATCH(A67,'Employee Master'!$A$5:$A$104,0)),"")</f>
        <v/>
      </c>
      <c r="C67" s="21"/>
      <c r="D67" s="5"/>
      <c r="E67" s="5"/>
      <c r="F67" s="21" t="str">
        <f>IF(C67="","",EDATE(C67,Setup!$B$32))</f>
        <v/>
      </c>
      <c r="G67" s="5" t="str">
        <f t="shared" ca="1" si="1"/>
        <v/>
      </c>
      <c r="H67" s="10" t="str">
        <f>IFERROR(INDEX('Employee Master'!$D$5:$D$104,MATCH(A67,'Employee Master'!$A$5:$A$104,0)),"")</f>
        <v/>
      </c>
    </row>
    <row r="68" spans="1:8" ht="15" customHeight="1" x14ac:dyDescent="0.35">
      <c r="A68" s="5"/>
      <c r="B68" s="5" t="str">
        <f>IFERROR(INDEX('Employee Master'!$B$5:$B$104,MATCH(A68,'Employee Master'!$A$5:$A$104,0)),"")</f>
        <v/>
      </c>
      <c r="C68" s="21"/>
      <c r="D68" s="5"/>
      <c r="E68" s="5"/>
      <c r="F68" s="21" t="str">
        <f>IF(C68="","",EDATE(C68,Setup!$B$32))</f>
        <v/>
      </c>
      <c r="G68" s="5" t="str">
        <f t="shared" ca="1" si="1"/>
        <v/>
      </c>
      <c r="H68" s="10" t="str">
        <f>IFERROR(INDEX('Employee Master'!$D$5:$D$104,MATCH(A68,'Employee Master'!$A$5:$A$104,0)),"")</f>
        <v/>
      </c>
    </row>
    <row r="69" spans="1:8" ht="15" customHeight="1" x14ac:dyDescent="0.35">
      <c r="A69" s="5"/>
      <c r="B69" s="5" t="str">
        <f>IFERROR(INDEX('Employee Master'!$B$5:$B$104,MATCH(A69,'Employee Master'!$A$5:$A$104,0)),"")</f>
        <v/>
      </c>
      <c r="C69" s="21"/>
      <c r="D69" s="5"/>
      <c r="E69" s="5"/>
      <c r="F69" s="21" t="str">
        <f>IF(C69="","",EDATE(C69,Setup!$B$32))</f>
        <v/>
      </c>
      <c r="G69" s="5" t="str">
        <f t="shared" ref="G69:G100" ca="1" si="2">IF(C69="","",IF(TODAY()&gt;F69,"OVERDUE",IF(F69-TODAY()&lt;=30,"Due Soon","On Track")))</f>
        <v/>
      </c>
      <c r="H69" s="10" t="str">
        <f>IFERROR(INDEX('Employee Master'!$D$5:$D$104,MATCH(A69,'Employee Master'!$A$5:$A$104,0)),"")</f>
        <v/>
      </c>
    </row>
    <row r="70" spans="1:8" ht="15" customHeight="1" x14ac:dyDescent="0.35">
      <c r="A70" s="5"/>
      <c r="B70" s="5" t="str">
        <f>IFERROR(INDEX('Employee Master'!$B$5:$B$104,MATCH(A70,'Employee Master'!$A$5:$A$104,0)),"")</f>
        <v/>
      </c>
      <c r="C70" s="21"/>
      <c r="D70" s="5"/>
      <c r="E70" s="5"/>
      <c r="F70" s="21" t="str">
        <f>IF(C70="","",EDATE(C70,Setup!$B$32))</f>
        <v/>
      </c>
      <c r="G70" s="5" t="str">
        <f t="shared" ca="1" si="2"/>
        <v/>
      </c>
      <c r="H70" s="10" t="str">
        <f>IFERROR(INDEX('Employee Master'!$D$5:$D$104,MATCH(A70,'Employee Master'!$A$5:$A$104,0)),"")</f>
        <v/>
      </c>
    </row>
    <row r="71" spans="1:8" ht="15" customHeight="1" x14ac:dyDescent="0.35">
      <c r="A71" s="5"/>
      <c r="B71" s="5" t="str">
        <f>IFERROR(INDEX('Employee Master'!$B$5:$B$104,MATCH(A71,'Employee Master'!$A$5:$A$104,0)),"")</f>
        <v/>
      </c>
      <c r="C71" s="21"/>
      <c r="D71" s="5"/>
      <c r="E71" s="5"/>
      <c r="F71" s="21" t="str">
        <f>IF(C71="","",EDATE(C71,Setup!$B$32))</f>
        <v/>
      </c>
      <c r="G71" s="5" t="str">
        <f t="shared" ca="1" si="2"/>
        <v/>
      </c>
      <c r="H71" s="10" t="str">
        <f>IFERROR(INDEX('Employee Master'!$D$5:$D$104,MATCH(A71,'Employee Master'!$A$5:$A$104,0)),"")</f>
        <v/>
      </c>
    </row>
    <row r="72" spans="1:8" ht="15" customHeight="1" x14ac:dyDescent="0.35">
      <c r="A72" s="5"/>
      <c r="B72" s="5" t="str">
        <f>IFERROR(INDEX('Employee Master'!$B$5:$B$104,MATCH(A72,'Employee Master'!$A$5:$A$104,0)),"")</f>
        <v/>
      </c>
      <c r="C72" s="21"/>
      <c r="D72" s="5"/>
      <c r="E72" s="5"/>
      <c r="F72" s="21" t="str">
        <f>IF(C72="","",EDATE(C72,Setup!$B$32))</f>
        <v/>
      </c>
      <c r="G72" s="5" t="str">
        <f t="shared" ca="1" si="2"/>
        <v/>
      </c>
      <c r="H72" s="10" t="str">
        <f>IFERROR(INDEX('Employee Master'!$D$5:$D$104,MATCH(A72,'Employee Master'!$A$5:$A$104,0)),"")</f>
        <v/>
      </c>
    </row>
    <row r="73" spans="1:8" ht="15" customHeight="1" x14ac:dyDescent="0.35">
      <c r="A73" s="5"/>
      <c r="B73" s="5" t="str">
        <f>IFERROR(INDEX('Employee Master'!$B$5:$B$104,MATCH(A73,'Employee Master'!$A$5:$A$104,0)),"")</f>
        <v/>
      </c>
      <c r="C73" s="21"/>
      <c r="D73" s="5"/>
      <c r="E73" s="5"/>
      <c r="F73" s="21" t="str">
        <f>IF(C73="","",EDATE(C73,Setup!$B$32))</f>
        <v/>
      </c>
      <c r="G73" s="5" t="str">
        <f t="shared" ca="1" si="2"/>
        <v/>
      </c>
      <c r="H73" s="10" t="str">
        <f>IFERROR(INDEX('Employee Master'!$D$5:$D$104,MATCH(A73,'Employee Master'!$A$5:$A$104,0)),"")</f>
        <v/>
      </c>
    </row>
    <row r="74" spans="1:8" ht="15" customHeight="1" x14ac:dyDescent="0.35">
      <c r="A74" s="5"/>
      <c r="B74" s="5" t="str">
        <f>IFERROR(INDEX('Employee Master'!$B$5:$B$104,MATCH(A74,'Employee Master'!$A$5:$A$104,0)),"")</f>
        <v/>
      </c>
      <c r="C74" s="21"/>
      <c r="D74" s="5"/>
      <c r="E74" s="5"/>
      <c r="F74" s="21" t="str">
        <f>IF(C74="","",EDATE(C74,Setup!$B$32))</f>
        <v/>
      </c>
      <c r="G74" s="5" t="str">
        <f t="shared" ca="1" si="2"/>
        <v/>
      </c>
      <c r="H74" s="10" t="str">
        <f>IFERROR(INDEX('Employee Master'!$D$5:$D$104,MATCH(A74,'Employee Master'!$A$5:$A$104,0)),"")</f>
        <v/>
      </c>
    </row>
    <row r="75" spans="1:8" ht="15" customHeight="1" x14ac:dyDescent="0.35">
      <c r="A75" s="5"/>
      <c r="B75" s="5" t="str">
        <f>IFERROR(INDEX('Employee Master'!$B$5:$B$104,MATCH(A75,'Employee Master'!$A$5:$A$104,0)),"")</f>
        <v/>
      </c>
      <c r="C75" s="21"/>
      <c r="D75" s="5"/>
      <c r="E75" s="5"/>
      <c r="F75" s="21" t="str">
        <f>IF(C75="","",EDATE(C75,Setup!$B$32))</f>
        <v/>
      </c>
      <c r="G75" s="5" t="str">
        <f t="shared" ca="1" si="2"/>
        <v/>
      </c>
      <c r="H75" s="10" t="str">
        <f>IFERROR(INDEX('Employee Master'!$D$5:$D$104,MATCH(A75,'Employee Master'!$A$5:$A$104,0)),"")</f>
        <v/>
      </c>
    </row>
    <row r="76" spans="1:8" ht="15" customHeight="1" x14ac:dyDescent="0.35">
      <c r="A76" s="5"/>
      <c r="B76" s="5" t="str">
        <f>IFERROR(INDEX('Employee Master'!$B$5:$B$104,MATCH(A76,'Employee Master'!$A$5:$A$104,0)),"")</f>
        <v/>
      </c>
      <c r="C76" s="21"/>
      <c r="D76" s="5"/>
      <c r="E76" s="5"/>
      <c r="F76" s="21" t="str">
        <f>IF(C76="","",EDATE(C76,Setup!$B$32))</f>
        <v/>
      </c>
      <c r="G76" s="5" t="str">
        <f t="shared" ca="1" si="2"/>
        <v/>
      </c>
      <c r="H76" s="10" t="str">
        <f>IFERROR(INDEX('Employee Master'!$D$5:$D$104,MATCH(A76,'Employee Master'!$A$5:$A$104,0)),"")</f>
        <v/>
      </c>
    </row>
    <row r="77" spans="1:8" ht="15" customHeight="1" x14ac:dyDescent="0.35">
      <c r="A77" s="5"/>
      <c r="B77" s="5" t="str">
        <f>IFERROR(INDEX('Employee Master'!$B$5:$B$104,MATCH(A77,'Employee Master'!$A$5:$A$104,0)),"")</f>
        <v/>
      </c>
      <c r="C77" s="21"/>
      <c r="D77" s="5"/>
      <c r="E77" s="5"/>
      <c r="F77" s="21" t="str">
        <f>IF(C77="","",EDATE(C77,Setup!$B$32))</f>
        <v/>
      </c>
      <c r="G77" s="5" t="str">
        <f t="shared" ca="1" si="2"/>
        <v/>
      </c>
      <c r="H77" s="10" t="str">
        <f>IFERROR(INDEX('Employee Master'!$D$5:$D$104,MATCH(A77,'Employee Master'!$A$5:$A$104,0)),"")</f>
        <v/>
      </c>
    </row>
    <row r="78" spans="1:8" ht="15" customHeight="1" x14ac:dyDescent="0.35">
      <c r="A78" s="5"/>
      <c r="B78" s="5" t="str">
        <f>IFERROR(INDEX('Employee Master'!$B$5:$B$104,MATCH(A78,'Employee Master'!$A$5:$A$104,0)),"")</f>
        <v/>
      </c>
      <c r="C78" s="21"/>
      <c r="D78" s="5"/>
      <c r="E78" s="5"/>
      <c r="F78" s="21" t="str">
        <f>IF(C78="","",EDATE(C78,Setup!$B$32))</f>
        <v/>
      </c>
      <c r="G78" s="5" t="str">
        <f t="shared" ca="1" si="2"/>
        <v/>
      </c>
      <c r="H78" s="10" t="str">
        <f>IFERROR(INDEX('Employee Master'!$D$5:$D$104,MATCH(A78,'Employee Master'!$A$5:$A$104,0)),"")</f>
        <v/>
      </c>
    </row>
    <row r="79" spans="1:8" ht="15" customHeight="1" x14ac:dyDescent="0.35">
      <c r="A79" s="5"/>
      <c r="B79" s="5" t="str">
        <f>IFERROR(INDEX('Employee Master'!$B$5:$B$104,MATCH(A79,'Employee Master'!$A$5:$A$104,0)),"")</f>
        <v/>
      </c>
      <c r="C79" s="21"/>
      <c r="D79" s="5"/>
      <c r="E79" s="5"/>
      <c r="F79" s="21" t="str">
        <f>IF(C79="","",EDATE(C79,Setup!$B$32))</f>
        <v/>
      </c>
      <c r="G79" s="5" t="str">
        <f t="shared" ca="1" si="2"/>
        <v/>
      </c>
      <c r="H79" s="10" t="str">
        <f>IFERROR(INDEX('Employee Master'!$D$5:$D$104,MATCH(A79,'Employee Master'!$A$5:$A$104,0)),"")</f>
        <v/>
      </c>
    </row>
    <row r="80" spans="1:8" ht="15" customHeight="1" x14ac:dyDescent="0.35">
      <c r="A80" s="5"/>
      <c r="B80" s="5" t="str">
        <f>IFERROR(INDEX('Employee Master'!$B$5:$B$104,MATCH(A80,'Employee Master'!$A$5:$A$104,0)),"")</f>
        <v/>
      </c>
      <c r="C80" s="21"/>
      <c r="D80" s="5"/>
      <c r="E80" s="5"/>
      <c r="F80" s="21" t="str">
        <f>IF(C80="","",EDATE(C80,Setup!$B$32))</f>
        <v/>
      </c>
      <c r="G80" s="5" t="str">
        <f t="shared" ca="1" si="2"/>
        <v/>
      </c>
      <c r="H80" s="10" t="str">
        <f>IFERROR(INDEX('Employee Master'!$D$5:$D$104,MATCH(A80,'Employee Master'!$A$5:$A$104,0)),"")</f>
        <v/>
      </c>
    </row>
    <row r="81" spans="1:8" ht="15" customHeight="1" x14ac:dyDescent="0.35">
      <c r="A81" s="5"/>
      <c r="B81" s="5" t="str">
        <f>IFERROR(INDEX('Employee Master'!$B$5:$B$104,MATCH(A81,'Employee Master'!$A$5:$A$104,0)),"")</f>
        <v/>
      </c>
      <c r="C81" s="21"/>
      <c r="D81" s="5"/>
      <c r="E81" s="5"/>
      <c r="F81" s="21" t="str">
        <f>IF(C81="","",EDATE(C81,Setup!$B$32))</f>
        <v/>
      </c>
      <c r="G81" s="5" t="str">
        <f t="shared" ca="1" si="2"/>
        <v/>
      </c>
      <c r="H81" s="10" t="str">
        <f>IFERROR(INDEX('Employee Master'!$D$5:$D$104,MATCH(A81,'Employee Master'!$A$5:$A$104,0)),"")</f>
        <v/>
      </c>
    </row>
    <row r="82" spans="1:8" ht="15" customHeight="1" x14ac:dyDescent="0.35">
      <c r="A82" s="5"/>
      <c r="B82" s="5" t="str">
        <f>IFERROR(INDEX('Employee Master'!$B$5:$B$104,MATCH(A82,'Employee Master'!$A$5:$A$104,0)),"")</f>
        <v/>
      </c>
      <c r="C82" s="21"/>
      <c r="D82" s="5"/>
      <c r="E82" s="5"/>
      <c r="F82" s="21" t="str">
        <f>IF(C82="","",EDATE(C82,Setup!$B$32))</f>
        <v/>
      </c>
      <c r="G82" s="5" t="str">
        <f t="shared" ca="1" si="2"/>
        <v/>
      </c>
      <c r="H82" s="10" t="str">
        <f>IFERROR(INDEX('Employee Master'!$D$5:$D$104,MATCH(A82,'Employee Master'!$A$5:$A$104,0)),"")</f>
        <v/>
      </c>
    </row>
    <row r="83" spans="1:8" ht="15" customHeight="1" x14ac:dyDescent="0.35">
      <c r="A83" s="5"/>
      <c r="B83" s="5" t="str">
        <f>IFERROR(INDEX('Employee Master'!$B$5:$B$104,MATCH(A83,'Employee Master'!$A$5:$A$104,0)),"")</f>
        <v/>
      </c>
      <c r="C83" s="21"/>
      <c r="D83" s="5"/>
      <c r="E83" s="5"/>
      <c r="F83" s="21" t="str">
        <f>IF(C83="","",EDATE(C83,Setup!$B$32))</f>
        <v/>
      </c>
      <c r="G83" s="5" t="str">
        <f t="shared" ca="1" si="2"/>
        <v/>
      </c>
      <c r="H83" s="10" t="str">
        <f>IFERROR(INDEX('Employee Master'!$D$5:$D$104,MATCH(A83,'Employee Master'!$A$5:$A$104,0)),"")</f>
        <v/>
      </c>
    </row>
    <row r="84" spans="1:8" ht="15" customHeight="1" x14ac:dyDescent="0.35">
      <c r="A84" s="5"/>
      <c r="B84" s="5" t="str">
        <f>IFERROR(INDEX('Employee Master'!$B$5:$B$104,MATCH(A84,'Employee Master'!$A$5:$A$104,0)),"")</f>
        <v/>
      </c>
      <c r="C84" s="21"/>
      <c r="D84" s="5"/>
      <c r="E84" s="5"/>
      <c r="F84" s="21" t="str">
        <f>IF(C84="","",EDATE(C84,Setup!$B$32))</f>
        <v/>
      </c>
      <c r="G84" s="5" t="str">
        <f t="shared" ca="1" si="2"/>
        <v/>
      </c>
      <c r="H84" s="10" t="str">
        <f>IFERROR(INDEX('Employee Master'!$D$5:$D$104,MATCH(A84,'Employee Master'!$A$5:$A$104,0)),"")</f>
        <v/>
      </c>
    </row>
    <row r="85" spans="1:8" ht="15" customHeight="1" x14ac:dyDescent="0.35">
      <c r="A85" s="5"/>
      <c r="B85" s="5" t="str">
        <f>IFERROR(INDEX('Employee Master'!$B$5:$B$104,MATCH(A85,'Employee Master'!$A$5:$A$104,0)),"")</f>
        <v/>
      </c>
      <c r="C85" s="21"/>
      <c r="D85" s="5"/>
      <c r="E85" s="5"/>
      <c r="F85" s="21" t="str">
        <f>IF(C85="","",EDATE(C85,Setup!$B$32))</f>
        <v/>
      </c>
      <c r="G85" s="5" t="str">
        <f t="shared" ca="1" si="2"/>
        <v/>
      </c>
      <c r="H85" s="10" t="str">
        <f>IFERROR(INDEX('Employee Master'!$D$5:$D$104,MATCH(A85,'Employee Master'!$A$5:$A$104,0)),"")</f>
        <v/>
      </c>
    </row>
    <row r="86" spans="1:8" ht="15" customHeight="1" x14ac:dyDescent="0.35">
      <c r="A86" s="5"/>
      <c r="B86" s="5" t="str">
        <f>IFERROR(INDEX('Employee Master'!$B$5:$B$104,MATCH(A86,'Employee Master'!$A$5:$A$104,0)),"")</f>
        <v/>
      </c>
      <c r="C86" s="21"/>
      <c r="D86" s="5"/>
      <c r="E86" s="5"/>
      <c r="F86" s="21" t="str">
        <f>IF(C86="","",EDATE(C86,Setup!$B$32))</f>
        <v/>
      </c>
      <c r="G86" s="5" t="str">
        <f t="shared" ca="1" si="2"/>
        <v/>
      </c>
      <c r="H86" s="10" t="str">
        <f>IFERROR(INDEX('Employee Master'!$D$5:$D$104,MATCH(A86,'Employee Master'!$A$5:$A$104,0)),"")</f>
        <v/>
      </c>
    </row>
    <row r="87" spans="1:8" ht="15" customHeight="1" x14ac:dyDescent="0.35">
      <c r="A87" s="5"/>
      <c r="B87" s="5" t="str">
        <f>IFERROR(INDEX('Employee Master'!$B$5:$B$104,MATCH(A87,'Employee Master'!$A$5:$A$104,0)),"")</f>
        <v/>
      </c>
      <c r="C87" s="21"/>
      <c r="D87" s="5"/>
      <c r="E87" s="5"/>
      <c r="F87" s="21" t="str">
        <f>IF(C87="","",EDATE(C87,Setup!$B$32))</f>
        <v/>
      </c>
      <c r="G87" s="5" t="str">
        <f t="shared" ca="1" si="2"/>
        <v/>
      </c>
      <c r="H87" s="10" t="str">
        <f>IFERROR(INDEX('Employee Master'!$D$5:$D$104,MATCH(A87,'Employee Master'!$A$5:$A$104,0)),"")</f>
        <v/>
      </c>
    </row>
    <row r="88" spans="1:8" ht="15" customHeight="1" x14ac:dyDescent="0.35">
      <c r="A88" s="5"/>
      <c r="B88" s="5" t="str">
        <f>IFERROR(INDEX('Employee Master'!$B$5:$B$104,MATCH(A88,'Employee Master'!$A$5:$A$104,0)),"")</f>
        <v/>
      </c>
      <c r="C88" s="21"/>
      <c r="D88" s="5"/>
      <c r="E88" s="5"/>
      <c r="F88" s="21" t="str">
        <f>IF(C88="","",EDATE(C88,Setup!$B$32))</f>
        <v/>
      </c>
      <c r="G88" s="5" t="str">
        <f t="shared" ca="1" si="2"/>
        <v/>
      </c>
      <c r="H88" s="10" t="str">
        <f>IFERROR(INDEX('Employee Master'!$D$5:$D$104,MATCH(A88,'Employee Master'!$A$5:$A$104,0)),"")</f>
        <v/>
      </c>
    </row>
    <row r="89" spans="1:8" ht="15" customHeight="1" x14ac:dyDescent="0.35">
      <c r="A89" s="5"/>
      <c r="B89" s="5" t="str">
        <f>IFERROR(INDEX('Employee Master'!$B$5:$B$104,MATCH(A89,'Employee Master'!$A$5:$A$104,0)),"")</f>
        <v/>
      </c>
      <c r="C89" s="21"/>
      <c r="D89" s="5"/>
      <c r="E89" s="5"/>
      <c r="F89" s="21" t="str">
        <f>IF(C89="","",EDATE(C89,Setup!$B$32))</f>
        <v/>
      </c>
      <c r="G89" s="5" t="str">
        <f t="shared" ca="1" si="2"/>
        <v/>
      </c>
      <c r="H89" s="10" t="str">
        <f>IFERROR(INDEX('Employee Master'!$D$5:$D$104,MATCH(A89,'Employee Master'!$A$5:$A$104,0)),"")</f>
        <v/>
      </c>
    </row>
    <row r="90" spans="1:8" ht="15" customHeight="1" x14ac:dyDescent="0.35">
      <c r="A90" s="5"/>
      <c r="B90" s="5" t="str">
        <f>IFERROR(INDEX('Employee Master'!$B$5:$B$104,MATCH(A90,'Employee Master'!$A$5:$A$104,0)),"")</f>
        <v/>
      </c>
      <c r="C90" s="21"/>
      <c r="D90" s="5"/>
      <c r="E90" s="5"/>
      <c r="F90" s="21" t="str">
        <f>IF(C90="","",EDATE(C90,Setup!$B$32))</f>
        <v/>
      </c>
      <c r="G90" s="5" t="str">
        <f t="shared" ca="1" si="2"/>
        <v/>
      </c>
      <c r="H90" s="10" t="str">
        <f>IFERROR(INDEX('Employee Master'!$D$5:$D$104,MATCH(A90,'Employee Master'!$A$5:$A$104,0)),"")</f>
        <v/>
      </c>
    </row>
    <row r="91" spans="1:8" ht="15" customHeight="1" x14ac:dyDescent="0.35">
      <c r="A91" s="5"/>
      <c r="B91" s="5" t="str">
        <f>IFERROR(INDEX('Employee Master'!$B$5:$B$104,MATCH(A91,'Employee Master'!$A$5:$A$104,0)),"")</f>
        <v/>
      </c>
      <c r="C91" s="21"/>
      <c r="D91" s="5"/>
      <c r="E91" s="5"/>
      <c r="F91" s="21" t="str">
        <f>IF(C91="","",EDATE(C91,Setup!$B$32))</f>
        <v/>
      </c>
      <c r="G91" s="5" t="str">
        <f t="shared" ca="1" si="2"/>
        <v/>
      </c>
      <c r="H91" s="10" t="str">
        <f>IFERROR(INDEX('Employee Master'!$D$5:$D$104,MATCH(A91,'Employee Master'!$A$5:$A$104,0)),"")</f>
        <v/>
      </c>
    </row>
    <row r="92" spans="1:8" ht="15" customHeight="1" x14ac:dyDescent="0.35">
      <c r="A92" s="5"/>
      <c r="B92" s="5" t="str">
        <f>IFERROR(INDEX('Employee Master'!$B$5:$B$104,MATCH(A92,'Employee Master'!$A$5:$A$104,0)),"")</f>
        <v/>
      </c>
      <c r="C92" s="21"/>
      <c r="D92" s="5"/>
      <c r="E92" s="5"/>
      <c r="F92" s="21" t="str">
        <f>IF(C92="","",EDATE(C92,Setup!$B$32))</f>
        <v/>
      </c>
      <c r="G92" s="5" t="str">
        <f t="shared" ca="1" si="2"/>
        <v/>
      </c>
      <c r="H92" s="10" t="str">
        <f>IFERROR(INDEX('Employee Master'!$D$5:$D$104,MATCH(A92,'Employee Master'!$A$5:$A$104,0)),"")</f>
        <v/>
      </c>
    </row>
    <row r="93" spans="1:8" ht="15" customHeight="1" x14ac:dyDescent="0.35">
      <c r="A93" s="5"/>
      <c r="B93" s="5" t="str">
        <f>IFERROR(INDEX('Employee Master'!$B$5:$B$104,MATCH(A93,'Employee Master'!$A$5:$A$104,0)),"")</f>
        <v/>
      </c>
      <c r="C93" s="21"/>
      <c r="D93" s="5"/>
      <c r="E93" s="5"/>
      <c r="F93" s="21" t="str">
        <f>IF(C93="","",EDATE(C93,Setup!$B$32))</f>
        <v/>
      </c>
      <c r="G93" s="5" t="str">
        <f t="shared" ca="1" si="2"/>
        <v/>
      </c>
      <c r="H93" s="10" t="str">
        <f>IFERROR(INDEX('Employee Master'!$D$5:$D$104,MATCH(A93,'Employee Master'!$A$5:$A$104,0)),"")</f>
        <v/>
      </c>
    </row>
    <row r="94" spans="1:8" ht="15" customHeight="1" x14ac:dyDescent="0.35">
      <c r="A94" s="5"/>
      <c r="B94" s="5" t="str">
        <f>IFERROR(INDEX('Employee Master'!$B$5:$B$104,MATCH(A94,'Employee Master'!$A$5:$A$104,0)),"")</f>
        <v/>
      </c>
      <c r="C94" s="21"/>
      <c r="D94" s="5"/>
      <c r="E94" s="5"/>
      <c r="F94" s="21" t="str">
        <f>IF(C94="","",EDATE(C94,Setup!$B$32))</f>
        <v/>
      </c>
      <c r="G94" s="5" t="str">
        <f t="shared" ca="1" si="2"/>
        <v/>
      </c>
      <c r="H94" s="10" t="str">
        <f>IFERROR(INDEX('Employee Master'!$D$5:$D$104,MATCH(A94,'Employee Master'!$A$5:$A$104,0)),"")</f>
        <v/>
      </c>
    </row>
    <row r="95" spans="1:8" ht="15" customHeight="1" x14ac:dyDescent="0.35">
      <c r="A95" s="5"/>
      <c r="B95" s="5" t="str">
        <f>IFERROR(INDEX('Employee Master'!$B$5:$B$104,MATCH(A95,'Employee Master'!$A$5:$A$104,0)),"")</f>
        <v/>
      </c>
      <c r="C95" s="21"/>
      <c r="D95" s="5"/>
      <c r="E95" s="5"/>
      <c r="F95" s="21" t="str">
        <f>IF(C95="","",EDATE(C95,Setup!$B$32))</f>
        <v/>
      </c>
      <c r="G95" s="5" t="str">
        <f t="shared" ca="1" si="2"/>
        <v/>
      </c>
      <c r="H95" s="10" t="str">
        <f>IFERROR(INDEX('Employee Master'!$D$5:$D$104,MATCH(A95,'Employee Master'!$A$5:$A$104,0)),"")</f>
        <v/>
      </c>
    </row>
    <row r="96" spans="1:8" ht="15" customHeight="1" x14ac:dyDescent="0.35">
      <c r="A96" s="5"/>
      <c r="B96" s="5" t="str">
        <f>IFERROR(INDEX('Employee Master'!$B$5:$B$104,MATCH(A96,'Employee Master'!$A$5:$A$104,0)),"")</f>
        <v/>
      </c>
      <c r="C96" s="21"/>
      <c r="D96" s="5"/>
      <c r="E96" s="5"/>
      <c r="F96" s="21" t="str">
        <f>IF(C96="","",EDATE(C96,Setup!$B$32))</f>
        <v/>
      </c>
      <c r="G96" s="5" t="str">
        <f t="shared" ca="1" si="2"/>
        <v/>
      </c>
      <c r="H96" s="10" t="str">
        <f>IFERROR(INDEX('Employee Master'!$D$5:$D$104,MATCH(A96,'Employee Master'!$A$5:$A$104,0)),"")</f>
        <v/>
      </c>
    </row>
    <row r="97" spans="1:8" ht="15" customHeight="1" x14ac:dyDescent="0.35">
      <c r="A97" s="5"/>
      <c r="B97" s="5" t="str">
        <f>IFERROR(INDEX('Employee Master'!$B$5:$B$104,MATCH(A97,'Employee Master'!$A$5:$A$104,0)),"")</f>
        <v/>
      </c>
      <c r="C97" s="21"/>
      <c r="D97" s="5"/>
      <c r="E97" s="5"/>
      <c r="F97" s="21" t="str">
        <f>IF(C97="","",EDATE(C97,Setup!$B$32))</f>
        <v/>
      </c>
      <c r="G97" s="5" t="str">
        <f t="shared" ca="1" si="2"/>
        <v/>
      </c>
      <c r="H97" s="10" t="str">
        <f>IFERROR(INDEX('Employee Master'!$D$5:$D$104,MATCH(A97,'Employee Master'!$A$5:$A$104,0)),"")</f>
        <v/>
      </c>
    </row>
    <row r="98" spans="1:8" ht="15" customHeight="1" x14ac:dyDescent="0.35">
      <c r="A98" s="5"/>
      <c r="B98" s="5" t="str">
        <f>IFERROR(INDEX('Employee Master'!$B$5:$B$104,MATCH(A98,'Employee Master'!$A$5:$A$104,0)),"")</f>
        <v/>
      </c>
      <c r="C98" s="21"/>
      <c r="D98" s="5"/>
      <c r="E98" s="5"/>
      <c r="F98" s="21" t="str">
        <f>IF(C98="","",EDATE(C98,Setup!$B$32))</f>
        <v/>
      </c>
      <c r="G98" s="5" t="str">
        <f t="shared" ca="1" si="2"/>
        <v/>
      </c>
      <c r="H98" s="10" t="str">
        <f>IFERROR(INDEX('Employee Master'!$D$5:$D$104,MATCH(A98,'Employee Master'!$A$5:$A$104,0)),"")</f>
        <v/>
      </c>
    </row>
    <row r="99" spans="1:8" ht="15" customHeight="1" x14ac:dyDescent="0.35">
      <c r="A99" s="5"/>
      <c r="B99" s="5" t="str">
        <f>IFERROR(INDEX('Employee Master'!$B$5:$B$104,MATCH(A99,'Employee Master'!$A$5:$A$104,0)),"")</f>
        <v/>
      </c>
      <c r="C99" s="21"/>
      <c r="D99" s="5"/>
      <c r="E99" s="5"/>
      <c r="F99" s="21" t="str">
        <f>IF(C99="","",EDATE(C99,Setup!$B$32))</f>
        <v/>
      </c>
      <c r="G99" s="5" t="str">
        <f t="shared" ca="1" si="2"/>
        <v/>
      </c>
      <c r="H99" s="10" t="str">
        <f>IFERROR(INDEX('Employee Master'!$D$5:$D$104,MATCH(A99,'Employee Master'!$A$5:$A$104,0)),"")</f>
        <v/>
      </c>
    </row>
    <row r="100" spans="1:8" ht="15" customHeight="1" x14ac:dyDescent="0.35">
      <c r="A100" s="5"/>
      <c r="B100" s="5" t="str">
        <f>IFERROR(INDEX('Employee Master'!$B$5:$B$104,MATCH(A100,'Employee Master'!$A$5:$A$104,0)),"")</f>
        <v/>
      </c>
      <c r="C100" s="21"/>
      <c r="D100" s="5"/>
      <c r="E100" s="5"/>
      <c r="F100" s="21" t="str">
        <f>IF(C100="","",EDATE(C100,Setup!$B$32))</f>
        <v/>
      </c>
      <c r="G100" s="5" t="str">
        <f t="shared" ca="1" si="2"/>
        <v/>
      </c>
      <c r="H100" s="10" t="str">
        <f>IFERROR(INDEX('Employee Master'!$D$5:$D$104,MATCH(A100,'Employee Master'!$A$5:$A$104,0)),"")</f>
        <v/>
      </c>
    </row>
    <row r="101" spans="1:8" ht="15" customHeight="1" x14ac:dyDescent="0.35">
      <c r="A101" s="5"/>
      <c r="B101" s="5" t="str">
        <f>IFERROR(INDEX('Employee Master'!$B$5:$B$104,MATCH(A101,'Employee Master'!$A$5:$A$104,0)),"")</f>
        <v/>
      </c>
      <c r="C101" s="21"/>
      <c r="D101" s="5"/>
      <c r="E101" s="5"/>
      <c r="F101" s="21" t="str">
        <f>IF(C101="","",EDATE(C101,Setup!$B$32))</f>
        <v/>
      </c>
      <c r="G101" s="5" t="str">
        <f t="shared" ref="G101:G104" ca="1" si="3">IF(C101="","",IF(TODAY()&gt;F101,"OVERDUE",IF(F101-TODAY()&lt;=30,"Due Soon","On Track")))</f>
        <v/>
      </c>
      <c r="H101" s="10" t="str">
        <f>IFERROR(INDEX('Employee Master'!$D$5:$D$104,MATCH(A101,'Employee Master'!$A$5:$A$104,0)),"")</f>
        <v/>
      </c>
    </row>
    <row r="102" spans="1:8" ht="15" customHeight="1" x14ac:dyDescent="0.35">
      <c r="A102" s="5"/>
      <c r="B102" s="5" t="str">
        <f>IFERROR(INDEX('Employee Master'!$B$5:$B$104,MATCH(A102,'Employee Master'!$A$5:$A$104,0)),"")</f>
        <v/>
      </c>
      <c r="C102" s="21"/>
      <c r="D102" s="5"/>
      <c r="E102" s="5"/>
      <c r="F102" s="21" t="str">
        <f>IF(C102="","",EDATE(C102,Setup!$B$32))</f>
        <v/>
      </c>
      <c r="G102" s="5" t="str">
        <f t="shared" ca="1" si="3"/>
        <v/>
      </c>
      <c r="H102" s="10" t="str">
        <f>IFERROR(INDEX('Employee Master'!$D$5:$D$104,MATCH(A102,'Employee Master'!$A$5:$A$104,0)),"")</f>
        <v/>
      </c>
    </row>
    <row r="103" spans="1:8" ht="15" customHeight="1" x14ac:dyDescent="0.35">
      <c r="A103" s="5"/>
      <c r="B103" s="5" t="str">
        <f>IFERROR(INDEX('Employee Master'!$B$5:$B$104,MATCH(A103,'Employee Master'!$A$5:$A$104,0)),"")</f>
        <v/>
      </c>
      <c r="C103" s="21"/>
      <c r="D103" s="5"/>
      <c r="E103" s="5"/>
      <c r="F103" s="21" t="str">
        <f>IF(C103="","",EDATE(C103,Setup!$B$32))</f>
        <v/>
      </c>
      <c r="G103" s="5" t="str">
        <f t="shared" ca="1" si="3"/>
        <v/>
      </c>
      <c r="H103" s="10" t="str">
        <f>IFERROR(INDEX('Employee Master'!$D$5:$D$104,MATCH(A103,'Employee Master'!$A$5:$A$104,0)),"")</f>
        <v/>
      </c>
    </row>
    <row r="104" spans="1:8" ht="15" customHeight="1" x14ac:dyDescent="0.35">
      <c r="A104" s="5"/>
      <c r="B104" s="5" t="str">
        <f>IFERROR(INDEX('Employee Master'!$B$5:$B$104,MATCH(A104,'Employee Master'!$A$5:$A$104,0)),"")</f>
        <v/>
      </c>
      <c r="C104" s="21"/>
      <c r="D104" s="5"/>
      <c r="E104" s="5"/>
      <c r="F104" s="21" t="str">
        <f>IF(C104="","",EDATE(C104,Setup!$B$32))</f>
        <v/>
      </c>
      <c r="G104" s="5" t="str">
        <f t="shared" ca="1" si="3"/>
        <v/>
      </c>
      <c r="H104" s="10" t="str">
        <f>IFERROR(INDEX('Employee Master'!$D$5:$D$104,MATCH(A104,'Employee Master'!$A$5:$A$104,0)),"")</f>
        <v/>
      </c>
    </row>
  </sheetData>
  <mergeCells count="2">
    <mergeCell ref="A1:G1"/>
    <mergeCell ref="A2:G2"/>
  </mergeCells>
  <conditionalFormatting sqref="G5:G104">
    <cfRule type="cellIs" dxfId="18" priority="2" operator="equal">
      <formula>"OVERDUE"</formula>
    </cfRule>
    <cfRule type="cellIs" dxfId="17" priority="3" operator="equal">
      <formula>"On Track"</formula>
    </cfRule>
  </conditionalFormatting>
  <dataValidations count="1">
    <dataValidation type="list" allowBlank="1" sqref="D5:D104" xr:uid="{00000000-0002-0000-0700-000000000000}">
      <formula1>RatingList</formula1>
      <formula2>0</formula2>
    </dataValidation>
  </dataValidation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3"/>
  <sheetViews>
    <sheetView tabSelected="1" zoomScaleNormal="100" workbookViewId="0">
      <selection sqref="A1:F1"/>
    </sheetView>
  </sheetViews>
  <sheetFormatPr defaultColWidth="8.6328125" defaultRowHeight="14.5" x14ac:dyDescent="0.35"/>
  <cols>
    <col min="1" max="1" width="24" customWidth="1"/>
    <col min="2" max="2" width="18" customWidth="1"/>
    <col min="3" max="5" width="14" customWidth="1"/>
    <col min="6" max="6" width="28" customWidth="1"/>
  </cols>
  <sheetData>
    <row r="1" spans="1:6" ht="19.5" customHeight="1" x14ac:dyDescent="0.5">
      <c r="A1" s="33" t="s">
        <v>266</v>
      </c>
      <c r="B1" s="33"/>
      <c r="C1" s="33"/>
      <c r="D1" s="33"/>
      <c r="E1" s="33"/>
      <c r="F1" s="33"/>
    </row>
    <row r="2" spans="1:6" ht="15" customHeight="1" x14ac:dyDescent="0.35">
      <c r="A2" s="34" t="s">
        <v>267</v>
      </c>
      <c r="B2" s="34"/>
      <c r="C2" s="34"/>
      <c r="D2" s="34"/>
      <c r="E2" s="34"/>
      <c r="F2" s="34"/>
    </row>
    <row r="4" spans="1:6" ht="15" customHeight="1" x14ac:dyDescent="0.35">
      <c r="A4" s="31" t="s">
        <v>268</v>
      </c>
      <c r="B4" s="31"/>
      <c r="C4" s="31"/>
      <c r="D4" s="31"/>
      <c r="E4" s="31"/>
      <c r="F4" s="31"/>
    </row>
    <row r="5" spans="1:6" ht="15" customHeight="1" x14ac:dyDescent="0.35">
      <c r="A5" s="32" t="s">
        <v>269</v>
      </c>
      <c r="B5" s="32"/>
      <c r="C5" s="32"/>
      <c r="D5" s="32"/>
      <c r="E5" s="32"/>
      <c r="F5" s="32"/>
    </row>
    <row r="6" spans="1:6" ht="49.5" customHeight="1" x14ac:dyDescent="0.35">
      <c r="A6" s="30" t="s">
        <v>270</v>
      </c>
      <c r="B6" s="30"/>
      <c r="C6" s="30"/>
      <c r="D6" s="30"/>
      <c r="E6" s="30"/>
      <c r="F6" s="30"/>
    </row>
    <row r="7" spans="1:6" ht="15" customHeight="1" x14ac:dyDescent="0.35">
      <c r="A7" s="32" t="s">
        <v>271</v>
      </c>
      <c r="B7" s="32"/>
      <c r="C7" s="32"/>
      <c r="D7" s="32"/>
      <c r="E7" s="32"/>
      <c r="F7" s="32"/>
    </row>
    <row r="8" spans="1:6" ht="49.5" customHeight="1" x14ac:dyDescent="0.35">
      <c r="A8" s="30" t="s">
        <v>272</v>
      </c>
      <c r="B8" s="30"/>
      <c r="C8" s="30"/>
      <c r="D8" s="30"/>
      <c r="E8" s="30"/>
      <c r="F8" s="30"/>
    </row>
    <row r="9" spans="1:6" ht="15" customHeight="1" x14ac:dyDescent="0.35">
      <c r="A9" s="32" t="s">
        <v>273</v>
      </c>
      <c r="B9" s="32"/>
      <c r="C9" s="32"/>
      <c r="D9" s="32"/>
      <c r="E9" s="32"/>
      <c r="F9" s="32"/>
    </row>
    <row r="10" spans="1:6" ht="49.5" customHeight="1" x14ac:dyDescent="0.35">
      <c r="A10" s="30" t="s">
        <v>274</v>
      </c>
      <c r="B10" s="30"/>
      <c r="C10" s="30"/>
      <c r="D10" s="30"/>
      <c r="E10" s="30"/>
      <c r="F10" s="30"/>
    </row>
    <row r="11" spans="1:6" ht="15" customHeight="1" x14ac:dyDescent="0.35">
      <c r="A11" s="32" t="s">
        <v>275</v>
      </c>
      <c r="B11" s="32"/>
      <c r="C11" s="32"/>
      <c r="D11" s="32"/>
      <c r="E11" s="32"/>
      <c r="F11" s="32"/>
    </row>
    <row r="12" spans="1:6" ht="49.5" customHeight="1" x14ac:dyDescent="0.35">
      <c r="A12" s="30" t="s">
        <v>276</v>
      </c>
      <c r="B12" s="30"/>
      <c r="C12" s="30"/>
      <c r="D12" s="30"/>
      <c r="E12" s="30"/>
      <c r="F12" s="30"/>
    </row>
    <row r="13" spans="1:6" ht="15" customHeight="1" x14ac:dyDescent="0.35">
      <c r="A13" s="32" t="s">
        <v>277</v>
      </c>
      <c r="B13" s="32"/>
      <c r="C13" s="32"/>
      <c r="D13" s="32"/>
      <c r="E13" s="32"/>
      <c r="F13" s="32"/>
    </row>
    <row r="14" spans="1:6" ht="49.5" customHeight="1" x14ac:dyDescent="0.35">
      <c r="A14" s="30" t="s">
        <v>278</v>
      </c>
      <c r="B14" s="30"/>
      <c r="C14" s="30"/>
      <c r="D14" s="30"/>
      <c r="E14" s="30"/>
      <c r="F14" s="30"/>
    </row>
    <row r="15" spans="1:6" ht="15" customHeight="1" x14ac:dyDescent="0.35">
      <c r="A15" s="32" t="s">
        <v>279</v>
      </c>
      <c r="B15" s="32"/>
      <c r="C15" s="32"/>
      <c r="D15" s="32"/>
      <c r="E15" s="32"/>
      <c r="F15" s="32"/>
    </row>
    <row r="16" spans="1:6" ht="49.5" customHeight="1" x14ac:dyDescent="0.35">
      <c r="A16" s="30" t="s">
        <v>280</v>
      </c>
      <c r="B16" s="30"/>
      <c r="C16" s="30"/>
      <c r="D16" s="30"/>
      <c r="E16" s="30"/>
      <c r="F16" s="30"/>
    </row>
    <row r="18" spans="1:6" ht="15" customHeight="1" x14ac:dyDescent="0.35">
      <c r="A18" s="31" t="s">
        <v>281</v>
      </c>
      <c r="B18" s="31"/>
      <c r="C18" s="31"/>
      <c r="D18" s="31"/>
      <c r="E18" s="31"/>
      <c r="F18" s="31"/>
    </row>
    <row r="19" spans="1:6" ht="15" customHeight="1" x14ac:dyDescent="0.35">
      <c r="A19" s="12" t="s">
        <v>282</v>
      </c>
      <c r="B19" s="12" t="s">
        <v>283</v>
      </c>
      <c r="C19" s="12" t="s">
        <v>284</v>
      </c>
      <c r="D19" s="12" t="s">
        <v>285</v>
      </c>
      <c r="E19" s="12" t="s">
        <v>286</v>
      </c>
      <c r="F19" s="12" t="s">
        <v>155</v>
      </c>
    </row>
    <row r="20" spans="1:6" ht="15" customHeight="1" x14ac:dyDescent="0.35">
      <c r="A20" s="8" t="s">
        <v>287</v>
      </c>
      <c r="B20" s="8" t="s">
        <v>288</v>
      </c>
      <c r="C20" s="8" t="s">
        <v>289</v>
      </c>
      <c r="D20" s="20">
        <v>46023</v>
      </c>
      <c r="E20" s="20"/>
      <c r="F20" s="8"/>
    </row>
    <row r="21" spans="1:6" ht="15" customHeight="1" x14ac:dyDescent="0.35">
      <c r="A21" s="8"/>
      <c r="B21" s="8"/>
      <c r="C21" s="8"/>
      <c r="D21" s="20"/>
      <c r="E21" s="20"/>
      <c r="F21" s="8"/>
    </row>
    <row r="22" spans="1:6" ht="15" customHeight="1" x14ac:dyDescent="0.35">
      <c r="A22" s="8"/>
      <c r="B22" s="8"/>
      <c r="C22" s="8"/>
      <c r="D22" s="20"/>
      <c r="E22" s="20"/>
      <c r="F22" s="8"/>
    </row>
    <row r="23" spans="1:6" ht="15" customHeight="1" x14ac:dyDescent="0.35">
      <c r="A23" s="8"/>
      <c r="B23" s="8"/>
      <c r="C23" s="8"/>
      <c r="D23" s="20"/>
      <c r="E23" s="20"/>
      <c r="F23" s="8"/>
    </row>
    <row r="24" spans="1:6" ht="15" customHeight="1" x14ac:dyDescent="0.35">
      <c r="A24" s="8"/>
      <c r="B24" s="8"/>
      <c r="C24" s="8"/>
      <c r="D24" s="20"/>
      <c r="E24" s="20"/>
      <c r="F24" s="8"/>
    </row>
    <row r="25" spans="1:6" ht="15" customHeight="1" x14ac:dyDescent="0.35">
      <c r="A25" s="8"/>
      <c r="B25" s="8"/>
      <c r="C25" s="8"/>
      <c r="D25" s="20"/>
      <c r="E25" s="20"/>
      <c r="F25" s="8"/>
    </row>
    <row r="26" spans="1:6" ht="15" customHeight="1" x14ac:dyDescent="0.35">
      <c r="A26" s="8"/>
      <c r="B26" s="8"/>
      <c r="C26" s="8"/>
      <c r="D26" s="20"/>
      <c r="E26" s="20"/>
      <c r="F26" s="8"/>
    </row>
    <row r="27" spans="1:6" ht="15" customHeight="1" x14ac:dyDescent="0.35">
      <c r="A27" s="8"/>
      <c r="B27" s="8"/>
      <c r="C27" s="8"/>
      <c r="D27" s="20"/>
      <c r="E27" s="20"/>
      <c r="F27" s="8"/>
    </row>
    <row r="28" spans="1:6" ht="15" customHeight="1" x14ac:dyDescent="0.35">
      <c r="A28" s="8"/>
      <c r="B28" s="8"/>
      <c r="C28" s="8"/>
      <c r="D28" s="20"/>
      <c r="E28" s="20"/>
      <c r="F28" s="8"/>
    </row>
    <row r="29" spans="1:6" ht="15" customHeight="1" x14ac:dyDescent="0.35">
      <c r="A29" s="8"/>
      <c r="B29" s="8"/>
      <c r="C29" s="8"/>
      <c r="D29" s="20"/>
      <c r="E29" s="20"/>
      <c r="F29" s="8"/>
    </row>
    <row r="30" spans="1:6" ht="15" customHeight="1" x14ac:dyDescent="0.35">
      <c r="A30" s="8"/>
      <c r="B30" s="8"/>
      <c r="C30" s="8"/>
      <c r="D30" s="20"/>
      <c r="E30" s="20"/>
      <c r="F30" s="8"/>
    </row>
    <row r="31" spans="1:6" ht="15" customHeight="1" x14ac:dyDescent="0.35">
      <c r="A31" s="8"/>
      <c r="B31" s="8"/>
      <c r="C31" s="8"/>
      <c r="D31" s="20"/>
      <c r="E31" s="20"/>
      <c r="F31" s="8"/>
    </row>
    <row r="32" spans="1:6" ht="15" customHeight="1" x14ac:dyDescent="0.35">
      <c r="A32" s="8"/>
      <c r="B32" s="8"/>
      <c r="C32" s="8"/>
      <c r="D32" s="20"/>
      <c r="E32" s="20"/>
      <c r="F32" s="8"/>
    </row>
    <row r="33" spans="1:6" ht="15" customHeight="1" x14ac:dyDescent="0.35">
      <c r="A33" s="8"/>
      <c r="B33" s="8"/>
      <c r="C33" s="8"/>
      <c r="D33" s="20"/>
      <c r="E33" s="20"/>
      <c r="F33" s="8"/>
    </row>
    <row r="34" spans="1:6" ht="15" customHeight="1" x14ac:dyDescent="0.35">
      <c r="A34" s="8"/>
      <c r="B34" s="8"/>
      <c r="C34" s="8"/>
      <c r="D34" s="20"/>
      <c r="E34" s="20"/>
      <c r="F34" s="8"/>
    </row>
    <row r="35" spans="1:6" ht="15" customHeight="1" x14ac:dyDescent="0.35">
      <c r="A35" s="8"/>
      <c r="B35" s="8"/>
      <c r="C35" s="8"/>
      <c r="D35" s="20"/>
      <c r="E35" s="20"/>
      <c r="F35" s="8"/>
    </row>
    <row r="36" spans="1:6" ht="15" customHeight="1" x14ac:dyDescent="0.35">
      <c r="A36" s="8"/>
      <c r="B36" s="8"/>
      <c r="C36" s="8"/>
      <c r="D36" s="20"/>
      <c r="E36" s="20"/>
      <c r="F36" s="8"/>
    </row>
    <row r="37" spans="1:6" ht="15" customHeight="1" x14ac:dyDescent="0.35">
      <c r="A37" s="8"/>
      <c r="B37" s="8"/>
      <c r="C37" s="8"/>
      <c r="D37" s="20"/>
      <c r="E37" s="20"/>
      <c r="F37" s="8"/>
    </row>
    <row r="38" spans="1:6" ht="15" customHeight="1" x14ac:dyDescent="0.35">
      <c r="A38" s="8"/>
      <c r="B38" s="8"/>
      <c r="C38" s="8"/>
      <c r="D38" s="20"/>
      <c r="E38" s="20"/>
      <c r="F38" s="8"/>
    </row>
    <row r="39" spans="1:6" ht="15" customHeight="1" x14ac:dyDescent="0.35">
      <c r="A39" s="8"/>
      <c r="B39" s="8"/>
      <c r="C39" s="8"/>
      <c r="D39" s="20"/>
      <c r="E39" s="20"/>
      <c r="F39" s="8"/>
    </row>
    <row r="40" spans="1:6" ht="15" customHeight="1" x14ac:dyDescent="0.35">
      <c r="A40" s="8"/>
      <c r="B40" s="8"/>
      <c r="C40" s="8"/>
      <c r="D40" s="20"/>
      <c r="E40" s="20"/>
      <c r="F40" s="8"/>
    </row>
    <row r="41" spans="1:6" ht="15" customHeight="1" x14ac:dyDescent="0.35">
      <c r="A41" s="8"/>
      <c r="B41" s="8"/>
      <c r="C41" s="8"/>
      <c r="D41" s="20"/>
      <c r="E41" s="20"/>
      <c r="F41" s="8"/>
    </row>
    <row r="42" spans="1:6" ht="15" customHeight="1" x14ac:dyDescent="0.35">
      <c r="A42" s="8"/>
      <c r="B42" s="8"/>
      <c r="C42" s="8"/>
      <c r="D42" s="20"/>
      <c r="E42" s="20"/>
      <c r="F42" s="8"/>
    </row>
    <row r="43" spans="1:6" ht="15" customHeight="1" x14ac:dyDescent="0.35">
      <c r="A43" s="8"/>
      <c r="B43" s="8"/>
      <c r="C43" s="8"/>
      <c r="D43" s="20"/>
      <c r="E43" s="20"/>
      <c r="F43" s="8"/>
    </row>
    <row r="44" spans="1:6" ht="15" customHeight="1" x14ac:dyDescent="0.35">
      <c r="A44" s="8"/>
      <c r="B44" s="8"/>
      <c r="C44" s="8"/>
      <c r="D44" s="20"/>
      <c r="E44" s="20"/>
      <c r="F44" s="8"/>
    </row>
    <row r="47" spans="1:6" ht="15" customHeight="1" x14ac:dyDescent="0.35">
      <c r="A47" s="31" t="s">
        <v>290</v>
      </c>
      <c r="B47" s="31"/>
      <c r="C47" s="31"/>
      <c r="D47" s="31"/>
      <c r="E47" s="31"/>
      <c r="F47" s="31"/>
    </row>
    <row r="48" spans="1:6" ht="15" customHeight="1" x14ac:dyDescent="0.35">
      <c r="A48" s="30" t="s">
        <v>291</v>
      </c>
      <c r="B48" s="30"/>
      <c r="C48" s="30"/>
      <c r="D48" s="30"/>
      <c r="E48" s="30"/>
      <c r="F48" s="30"/>
    </row>
    <row r="49" spans="1:6" ht="27.75" customHeight="1" x14ac:dyDescent="0.35">
      <c r="A49" s="30" t="s">
        <v>292</v>
      </c>
      <c r="B49" s="30"/>
      <c r="C49" s="30"/>
      <c r="D49" s="30"/>
      <c r="E49" s="30"/>
      <c r="F49" s="30"/>
    </row>
    <row r="50" spans="1:6" ht="15" customHeight="1" x14ac:dyDescent="0.35">
      <c r="A50" s="30" t="s">
        <v>293</v>
      </c>
      <c r="B50" s="30"/>
      <c r="C50" s="30"/>
      <c r="D50" s="30"/>
      <c r="E50" s="30"/>
      <c r="F50" s="30"/>
    </row>
    <row r="51" spans="1:6" ht="15" customHeight="1" x14ac:dyDescent="0.35">
      <c r="A51" s="30" t="s">
        <v>294</v>
      </c>
      <c r="B51" s="30"/>
      <c r="C51" s="30"/>
      <c r="D51" s="30"/>
      <c r="E51" s="30"/>
      <c r="F51" s="30"/>
    </row>
    <row r="52" spans="1:6" ht="15" customHeight="1" x14ac:dyDescent="0.35">
      <c r="A52" s="30" t="s">
        <v>295</v>
      </c>
      <c r="B52" s="30"/>
      <c r="C52" s="30"/>
      <c r="D52" s="30"/>
      <c r="E52" s="30"/>
      <c r="F52" s="30"/>
    </row>
    <row r="53" spans="1:6" ht="15" customHeight="1" x14ac:dyDescent="0.35">
      <c r="A53" s="30" t="s">
        <v>296</v>
      </c>
      <c r="B53" s="30"/>
      <c r="C53" s="30"/>
      <c r="D53" s="30"/>
      <c r="E53" s="30"/>
      <c r="F53" s="30"/>
    </row>
  </sheetData>
  <mergeCells count="23">
    <mergeCell ref="A1:F1"/>
    <mergeCell ref="A2:F2"/>
    <mergeCell ref="A4:F4"/>
    <mergeCell ref="A5:F5"/>
    <mergeCell ref="A6:F6"/>
    <mergeCell ref="A7:F7"/>
    <mergeCell ref="A8:F8"/>
    <mergeCell ref="A9:F9"/>
    <mergeCell ref="A10:F10"/>
    <mergeCell ref="A11:F11"/>
    <mergeCell ref="A12:F12"/>
    <mergeCell ref="A13:F13"/>
    <mergeCell ref="A14:F14"/>
    <mergeCell ref="A15:F15"/>
    <mergeCell ref="A16:F16"/>
    <mergeCell ref="A51:F51"/>
    <mergeCell ref="A52:F52"/>
    <mergeCell ref="A53:F53"/>
    <mergeCell ref="A18:F18"/>
    <mergeCell ref="A47:F47"/>
    <mergeCell ref="A48:F48"/>
    <mergeCell ref="A49:F49"/>
    <mergeCell ref="A50:F50"/>
  </mergeCells>
  <dataValidations count="1">
    <dataValidation type="list" allowBlank="1" sqref="C20:C44" xr:uid="{00000000-0002-0000-0800-000000000000}">
      <formula1>"Full,Team Only,Read Only,Revoked"</formula1>
      <formula2>0</formula2>
    </dataValidation>
  </dataValidation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04"/>
  <sheetViews>
    <sheetView zoomScaleNormal="100" workbookViewId="0">
      <pane ySplit="4" topLeftCell="A5" activePane="bottomLeft" state="frozen"/>
      <selection pane="bottomLeft"/>
    </sheetView>
  </sheetViews>
  <sheetFormatPr defaultColWidth="8.6328125" defaultRowHeight="14.5" x14ac:dyDescent="0.35"/>
  <cols>
    <col min="1" max="1" width="12" customWidth="1"/>
    <col min="2" max="2" width="22" customWidth="1"/>
    <col min="3" max="5" width="13" customWidth="1"/>
    <col min="6" max="6" width="14" customWidth="1"/>
    <col min="7" max="7" width="13" customWidth="1"/>
    <col min="8" max="8" width="28" customWidth="1"/>
  </cols>
  <sheetData>
    <row r="1" spans="1:8" ht="19.5" customHeight="1" x14ac:dyDescent="0.5">
      <c r="A1" s="33" t="s">
        <v>297</v>
      </c>
      <c r="B1" s="33"/>
      <c r="C1" s="33"/>
      <c r="D1" s="33"/>
      <c r="E1" s="33"/>
      <c r="F1" s="33"/>
      <c r="G1" s="33"/>
      <c r="H1" s="33"/>
    </row>
    <row r="2" spans="1:8" ht="15" customHeight="1" x14ac:dyDescent="0.35">
      <c r="A2" s="34" t="s">
        <v>298</v>
      </c>
      <c r="B2" s="34"/>
      <c r="C2" s="34"/>
      <c r="D2" s="34"/>
      <c r="E2" s="34"/>
      <c r="F2" s="34"/>
      <c r="G2" s="34"/>
      <c r="H2" s="34"/>
    </row>
    <row r="4" spans="1:8" ht="31.5" customHeight="1" x14ac:dyDescent="0.35">
      <c r="A4" s="12" t="s">
        <v>197</v>
      </c>
      <c r="B4" s="12" t="s">
        <v>231</v>
      </c>
      <c r="C4" s="12" t="s">
        <v>299</v>
      </c>
      <c r="D4" s="12" t="s">
        <v>300</v>
      </c>
      <c r="E4" s="12" t="s">
        <v>301</v>
      </c>
      <c r="F4" s="12" t="s">
        <v>302</v>
      </c>
      <c r="G4" s="12" t="s">
        <v>303</v>
      </c>
      <c r="H4" s="12" t="s">
        <v>155</v>
      </c>
    </row>
    <row r="5" spans="1:8" ht="15" customHeight="1" x14ac:dyDescent="0.35">
      <c r="A5" s="8" t="s">
        <v>222</v>
      </c>
      <c r="B5" s="5" t="str">
        <f>IFERROR(INDEX('Employee Master'!$B$5:$B$104,MATCH(A5,'Employee Master'!$A$5:$A$104,0)),"")</f>
        <v>Keisha Charles</v>
      </c>
      <c r="C5" s="21">
        <f>IFERROR(INDEX('Employee Master'!$G$5:$G$104,MATCH(A5,'Employee Master'!$A$5:$A$104,0)),"")</f>
        <v>46056</v>
      </c>
      <c r="D5" s="21">
        <f>IFERROR(INDEX('Employee Master'!$H$5:$H$104,MATCH(A5,'Employee Master'!$A$5:$A$104,0)),"")</f>
        <v>46145</v>
      </c>
      <c r="E5" s="5">
        <f t="shared" ref="E5:E36" ca="1" si="0">IFERROR(IF(D5="","",D5-TODAY()),"")</f>
        <v>-38</v>
      </c>
      <c r="F5" s="8"/>
      <c r="G5" s="20"/>
      <c r="H5" s="8"/>
    </row>
    <row r="6" spans="1:8" ht="15" customHeight="1" x14ac:dyDescent="0.35">
      <c r="A6" s="8"/>
      <c r="B6" s="5" t="str">
        <f>IFERROR(INDEX('Employee Master'!$B$5:$B$104,MATCH(A6,'Employee Master'!$A$5:$A$104,0)),"")</f>
        <v/>
      </c>
      <c r="C6" s="21" t="str">
        <f>IFERROR(INDEX('Employee Master'!$G$5:$G$104,MATCH(A6,'Employee Master'!$A$5:$A$104,0)),"")</f>
        <v/>
      </c>
      <c r="D6" s="21" t="str">
        <f>IFERROR(INDEX('Employee Master'!$H$5:$H$104,MATCH(A6,'Employee Master'!$A$5:$A$104,0)),"")</f>
        <v/>
      </c>
      <c r="E6" s="5" t="str">
        <f t="shared" ca="1" si="0"/>
        <v/>
      </c>
      <c r="F6" s="8"/>
      <c r="G6" s="20"/>
      <c r="H6" s="8"/>
    </row>
    <row r="7" spans="1:8" ht="15" customHeight="1" x14ac:dyDescent="0.35">
      <c r="A7" s="8"/>
      <c r="B7" s="5" t="str">
        <f>IFERROR(INDEX('Employee Master'!$B$5:$B$104,MATCH(A7,'Employee Master'!$A$5:$A$104,0)),"")</f>
        <v/>
      </c>
      <c r="C7" s="21" t="str">
        <f>IFERROR(INDEX('Employee Master'!$G$5:$G$104,MATCH(A7,'Employee Master'!$A$5:$A$104,0)),"")</f>
        <v/>
      </c>
      <c r="D7" s="21" t="str">
        <f>IFERROR(INDEX('Employee Master'!$H$5:$H$104,MATCH(A7,'Employee Master'!$A$5:$A$104,0)),"")</f>
        <v/>
      </c>
      <c r="E7" s="5" t="str">
        <f t="shared" ca="1" si="0"/>
        <v/>
      </c>
      <c r="F7" s="8"/>
      <c r="G7" s="20"/>
      <c r="H7" s="8"/>
    </row>
    <row r="8" spans="1:8" ht="15" customHeight="1" x14ac:dyDescent="0.35">
      <c r="A8" s="8"/>
      <c r="B8" s="5" t="str">
        <f>IFERROR(INDEX('Employee Master'!$B$5:$B$104,MATCH(A8,'Employee Master'!$A$5:$A$104,0)),"")</f>
        <v/>
      </c>
      <c r="C8" s="21" t="str">
        <f>IFERROR(INDEX('Employee Master'!$G$5:$G$104,MATCH(A8,'Employee Master'!$A$5:$A$104,0)),"")</f>
        <v/>
      </c>
      <c r="D8" s="21" t="str">
        <f>IFERROR(INDEX('Employee Master'!$H$5:$H$104,MATCH(A8,'Employee Master'!$A$5:$A$104,0)),"")</f>
        <v/>
      </c>
      <c r="E8" s="5" t="str">
        <f t="shared" ca="1" si="0"/>
        <v/>
      </c>
      <c r="F8" s="8"/>
      <c r="G8" s="20"/>
      <c r="H8" s="8"/>
    </row>
    <row r="9" spans="1:8" ht="15" customHeight="1" x14ac:dyDescent="0.35">
      <c r="A9" s="8"/>
      <c r="B9" s="5" t="str">
        <f>IFERROR(INDEX('Employee Master'!$B$5:$B$104,MATCH(A9,'Employee Master'!$A$5:$A$104,0)),"")</f>
        <v/>
      </c>
      <c r="C9" s="21" t="str">
        <f>IFERROR(INDEX('Employee Master'!$G$5:$G$104,MATCH(A9,'Employee Master'!$A$5:$A$104,0)),"")</f>
        <v/>
      </c>
      <c r="D9" s="21" t="str">
        <f>IFERROR(INDEX('Employee Master'!$H$5:$H$104,MATCH(A9,'Employee Master'!$A$5:$A$104,0)),"")</f>
        <v/>
      </c>
      <c r="E9" s="5" t="str">
        <f t="shared" ca="1" si="0"/>
        <v/>
      </c>
      <c r="F9" s="8"/>
      <c r="G9" s="20"/>
      <c r="H9" s="8"/>
    </row>
    <row r="10" spans="1:8" ht="15" customHeight="1" x14ac:dyDescent="0.35">
      <c r="A10" s="8"/>
      <c r="B10" s="5" t="str">
        <f>IFERROR(INDEX('Employee Master'!$B$5:$B$104,MATCH(A10,'Employee Master'!$A$5:$A$104,0)),"")</f>
        <v/>
      </c>
      <c r="C10" s="21" t="str">
        <f>IFERROR(INDEX('Employee Master'!$G$5:$G$104,MATCH(A10,'Employee Master'!$A$5:$A$104,0)),"")</f>
        <v/>
      </c>
      <c r="D10" s="21" t="str">
        <f>IFERROR(INDEX('Employee Master'!$H$5:$H$104,MATCH(A10,'Employee Master'!$A$5:$A$104,0)),"")</f>
        <v/>
      </c>
      <c r="E10" s="5" t="str">
        <f t="shared" ca="1" si="0"/>
        <v/>
      </c>
      <c r="F10" s="8"/>
      <c r="G10" s="20"/>
      <c r="H10" s="8"/>
    </row>
    <row r="11" spans="1:8" ht="15" customHeight="1" x14ac:dyDescent="0.35">
      <c r="A11" s="8"/>
      <c r="B11" s="5" t="str">
        <f>IFERROR(INDEX('Employee Master'!$B$5:$B$104,MATCH(A11,'Employee Master'!$A$5:$A$104,0)),"")</f>
        <v/>
      </c>
      <c r="C11" s="21" t="str">
        <f>IFERROR(INDEX('Employee Master'!$G$5:$G$104,MATCH(A11,'Employee Master'!$A$5:$A$104,0)),"")</f>
        <v/>
      </c>
      <c r="D11" s="21" t="str">
        <f>IFERROR(INDEX('Employee Master'!$H$5:$H$104,MATCH(A11,'Employee Master'!$A$5:$A$104,0)),"")</f>
        <v/>
      </c>
      <c r="E11" s="5" t="str">
        <f t="shared" ca="1" si="0"/>
        <v/>
      </c>
      <c r="F11" s="8"/>
      <c r="G11" s="20"/>
      <c r="H11" s="8"/>
    </row>
    <row r="12" spans="1:8" ht="15" customHeight="1" x14ac:dyDescent="0.35">
      <c r="A12" s="8"/>
      <c r="B12" s="5" t="str">
        <f>IFERROR(INDEX('Employee Master'!$B$5:$B$104,MATCH(A12,'Employee Master'!$A$5:$A$104,0)),"")</f>
        <v/>
      </c>
      <c r="C12" s="21" t="str">
        <f>IFERROR(INDEX('Employee Master'!$G$5:$G$104,MATCH(A12,'Employee Master'!$A$5:$A$104,0)),"")</f>
        <v/>
      </c>
      <c r="D12" s="21" t="str">
        <f>IFERROR(INDEX('Employee Master'!$H$5:$H$104,MATCH(A12,'Employee Master'!$A$5:$A$104,0)),"")</f>
        <v/>
      </c>
      <c r="E12" s="5" t="str">
        <f t="shared" ca="1" si="0"/>
        <v/>
      </c>
      <c r="F12" s="8"/>
      <c r="G12" s="20"/>
      <c r="H12" s="8"/>
    </row>
    <row r="13" spans="1:8" ht="15" customHeight="1" x14ac:dyDescent="0.35">
      <c r="A13" s="8"/>
      <c r="B13" s="5" t="str">
        <f>IFERROR(INDEX('Employee Master'!$B$5:$B$104,MATCH(A13,'Employee Master'!$A$5:$A$104,0)),"")</f>
        <v/>
      </c>
      <c r="C13" s="21" t="str">
        <f>IFERROR(INDEX('Employee Master'!$G$5:$G$104,MATCH(A13,'Employee Master'!$A$5:$A$104,0)),"")</f>
        <v/>
      </c>
      <c r="D13" s="21" t="str">
        <f>IFERROR(INDEX('Employee Master'!$H$5:$H$104,MATCH(A13,'Employee Master'!$A$5:$A$104,0)),"")</f>
        <v/>
      </c>
      <c r="E13" s="5" t="str">
        <f t="shared" ca="1" si="0"/>
        <v/>
      </c>
      <c r="F13" s="8"/>
      <c r="G13" s="20"/>
      <c r="H13" s="8"/>
    </row>
    <row r="14" spans="1:8" ht="15" customHeight="1" x14ac:dyDescent="0.35">
      <c r="A14" s="8"/>
      <c r="B14" s="5" t="str">
        <f>IFERROR(INDEX('Employee Master'!$B$5:$B$104,MATCH(A14,'Employee Master'!$A$5:$A$104,0)),"")</f>
        <v/>
      </c>
      <c r="C14" s="21" t="str">
        <f>IFERROR(INDEX('Employee Master'!$G$5:$G$104,MATCH(A14,'Employee Master'!$A$5:$A$104,0)),"")</f>
        <v/>
      </c>
      <c r="D14" s="21" t="str">
        <f>IFERROR(INDEX('Employee Master'!$H$5:$H$104,MATCH(A14,'Employee Master'!$A$5:$A$104,0)),"")</f>
        <v/>
      </c>
      <c r="E14" s="5" t="str">
        <f t="shared" ca="1" si="0"/>
        <v/>
      </c>
      <c r="F14" s="8"/>
      <c r="G14" s="20"/>
      <c r="H14" s="8"/>
    </row>
    <row r="15" spans="1:8" ht="15" customHeight="1" x14ac:dyDescent="0.35">
      <c r="A15" s="8"/>
      <c r="B15" s="5" t="str">
        <f>IFERROR(INDEX('Employee Master'!$B$5:$B$104,MATCH(A15,'Employee Master'!$A$5:$A$104,0)),"")</f>
        <v/>
      </c>
      <c r="C15" s="21" t="str">
        <f>IFERROR(INDEX('Employee Master'!$G$5:$G$104,MATCH(A15,'Employee Master'!$A$5:$A$104,0)),"")</f>
        <v/>
      </c>
      <c r="D15" s="21" t="str">
        <f>IFERROR(INDEX('Employee Master'!$H$5:$H$104,MATCH(A15,'Employee Master'!$A$5:$A$104,0)),"")</f>
        <v/>
      </c>
      <c r="E15" s="5" t="str">
        <f t="shared" ca="1" si="0"/>
        <v/>
      </c>
      <c r="F15" s="8"/>
      <c r="G15" s="20"/>
      <c r="H15" s="8"/>
    </row>
    <row r="16" spans="1:8" ht="15" customHeight="1" x14ac:dyDescent="0.35">
      <c r="A16" s="8"/>
      <c r="B16" s="5" t="str">
        <f>IFERROR(INDEX('Employee Master'!$B$5:$B$104,MATCH(A16,'Employee Master'!$A$5:$A$104,0)),"")</f>
        <v/>
      </c>
      <c r="C16" s="21" t="str">
        <f>IFERROR(INDEX('Employee Master'!$G$5:$G$104,MATCH(A16,'Employee Master'!$A$5:$A$104,0)),"")</f>
        <v/>
      </c>
      <c r="D16" s="21" t="str">
        <f>IFERROR(INDEX('Employee Master'!$H$5:$H$104,MATCH(A16,'Employee Master'!$A$5:$A$104,0)),"")</f>
        <v/>
      </c>
      <c r="E16" s="5" t="str">
        <f t="shared" ca="1" si="0"/>
        <v/>
      </c>
      <c r="F16" s="8"/>
      <c r="G16" s="20"/>
      <c r="H16" s="8"/>
    </row>
    <row r="17" spans="1:8" ht="15" customHeight="1" x14ac:dyDescent="0.35">
      <c r="A17" s="8"/>
      <c r="B17" s="5" t="str">
        <f>IFERROR(INDEX('Employee Master'!$B$5:$B$104,MATCH(A17,'Employee Master'!$A$5:$A$104,0)),"")</f>
        <v/>
      </c>
      <c r="C17" s="21" t="str">
        <f>IFERROR(INDEX('Employee Master'!$G$5:$G$104,MATCH(A17,'Employee Master'!$A$5:$A$104,0)),"")</f>
        <v/>
      </c>
      <c r="D17" s="21" t="str">
        <f>IFERROR(INDEX('Employee Master'!$H$5:$H$104,MATCH(A17,'Employee Master'!$A$5:$A$104,0)),"")</f>
        <v/>
      </c>
      <c r="E17" s="5" t="str">
        <f t="shared" ca="1" si="0"/>
        <v/>
      </c>
      <c r="F17" s="8"/>
      <c r="G17" s="20"/>
      <c r="H17" s="8"/>
    </row>
    <row r="18" spans="1:8" ht="15" customHeight="1" x14ac:dyDescent="0.35">
      <c r="A18" s="8"/>
      <c r="B18" s="5" t="str">
        <f>IFERROR(INDEX('Employee Master'!$B$5:$B$104,MATCH(A18,'Employee Master'!$A$5:$A$104,0)),"")</f>
        <v/>
      </c>
      <c r="C18" s="21" t="str">
        <f>IFERROR(INDEX('Employee Master'!$G$5:$G$104,MATCH(A18,'Employee Master'!$A$5:$A$104,0)),"")</f>
        <v/>
      </c>
      <c r="D18" s="21" t="str">
        <f>IFERROR(INDEX('Employee Master'!$H$5:$H$104,MATCH(A18,'Employee Master'!$A$5:$A$104,0)),"")</f>
        <v/>
      </c>
      <c r="E18" s="5" t="str">
        <f t="shared" ca="1" si="0"/>
        <v/>
      </c>
      <c r="F18" s="8"/>
      <c r="G18" s="20"/>
      <c r="H18" s="8"/>
    </row>
    <row r="19" spans="1:8" ht="15" customHeight="1" x14ac:dyDescent="0.35">
      <c r="A19" s="8"/>
      <c r="B19" s="5" t="str">
        <f>IFERROR(INDEX('Employee Master'!$B$5:$B$104,MATCH(A19,'Employee Master'!$A$5:$A$104,0)),"")</f>
        <v/>
      </c>
      <c r="C19" s="21" t="str">
        <f>IFERROR(INDEX('Employee Master'!$G$5:$G$104,MATCH(A19,'Employee Master'!$A$5:$A$104,0)),"")</f>
        <v/>
      </c>
      <c r="D19" s="21" t="str">
        <f>IFERROR(INDEX('Employee Master'!$H$5:$H$104,MATCH(A19,'Employee Master'!$A$5:$A$104,0)),"")</f>
        <v/>
      </c>
      <c r="E19" s="5" t="str">
        <f t="shared" ca="1" si="0"/>
        <v/>
      </c>
      <c r="F19" s="8"/>
      <c r="G19" s="20"/>
      <c r="H19" s="8"/>
    </row>
    <row r="20" spans="1:8" ht="15" customHeight="1" x14ac:dyDescent="0.35">
      <c r="A20" s="8"/>
      <c r="B20" s="5" t="str">
        <f>IFERROR(INDEX('Employee Master'!$B$5:$B$104,MATCH(A20,'Employee Master'!$A$5:$A$104,0)),"")</f>
        <v/>
      </c>
      <c r="C20" s="21" t="str">
        <f>IFERROR(INDEX('Employee Master'!$G$5:$G$104,MATCH(A20,'Employee Master'!$A$5:$A$104,0)),"")</f>
        <v/>
      </c>
      <c r="D20" s="21" t="str">
        <f>IFERROR(INDEX('Employee Master'!$H$5:$H$104,MATCH(A20,'Employee Master'!$A$5:$A$104,0)),"")</f>
        <v/>
      </c>
      <c r="E20" s="5" t="str">
        <f t="shared" ca="1" si="0"/>
        <v/>
      </c>
      <c r="F20" s="8"/>
      <c r="G20" s="20"/>
      <c r="H20" s="8"/>
    </row>
    <row r="21" spans="1:8" ht="15" customHeight="1" x14ac:dyDescent="0.35">
      <c r="A21" s="8"/>
      <c r="B21" s="5" t="str">
        <f>IFERROR(INDEX('Employee Master'!$B$5:$B$104,MATCH(A21,'Employee Master'!$A$5:$A$104,0)),"")</f>
        <v/>
      </c>
      <c r="C21" s="21" t="str">
        <f>IFERROR(INDEX('Employee Master'!$G$5:$G$104,MATCH(A21,'Employee Master'!$A$5:$A$104,0)),"")</f>
        <v/>
      </c>
      <c r="D21" s="21" t="str">
        <f>IFERROR(INDEX('Employee Master'!$H$5:$H$104,MATCH(A21,'Employee Master'!$A$5:$A$104,0)),"")</f>
        <v/>
      </c>
      <c r="E21" s="5" t="str">
        <f t="shared" ca="1" si="0"/>
        <v/>
      </c>
      <c r="F21" s="8"/>
      <c r="G21" s="20"/>
      <c r="H21" s="8"/>
    </row>
    <row r="22" spans="1:8" ht="15" customHeight="1" x14ac:dyDescent="0.35">
      <c r="A22" s="8"/>
      <c r="B22" s="5" t="str">
        <f>IFERROR(INDEX('Employee Master'!$B$5:$B$104,MATCH(A22,'Employee Master'!$A$5:$A$104,0)),"")</f>
        <v/>
      </c>
      <c r="C22" s="21" t="str">
        <f>IFERROR(INDEX('Employee Master'!$G$5:$G$104,MATCH(A22,'Employee Master'!$A$5:$A$104,0)),"")</f>
        <v/>
      </c>
      <c r="D22" s="21" t="str">
        <f>IFERROR(INDEX('Employee Master'!$H$5:$H$104,MATCH(A22,'Employee Master'!$A$5:$A$104,0)),"")</f>
        <v/>
      </c>
      <c r="E22" s="5" t="str">
        <f t="shared" ca="1" si="0"/>
        <v/>
      </c>
      <c r="F22" s="8"/>
      <c r="G22" s="20"/>
      <c r="H22" s="8"/>
    </row>
    <row r="23" spans="1:8" ht="15" customHeight="1" x14ac:dyDescent="0.35">
      <c r="A23" s="8"/>
      <c r="B23" s="5" t="str">
        <f>IFERROR(INDEX('Employee Master'!$B$5:$B$104,MATCH(A23,'Employee Master'!$A$5:$A$104,0)),"")</f>
        <v/>
      </c>
      <c r="C23" s="21" t="str">
        <f>IFERROR(INDEX('Employee Master'!$G$5:$G$104,MATCH(A23,'Employee Master'!$A$5:$A$104,0)),"")</f>
        <v/>
      </c>
      <c r="D23" s="21" t="str">
        <f>IFERROR(INDEX('Employee Master'!$H$5:$H$104,MATCH(A23,'Employee Master'!$A$5:$A$104,0)),"")</f>
        <v/>
      </c>
      <c r="E23" s="5" t="str">
        <f t="shared" ca="1" si="0"/>
        <v/>
      </c>
      <c r="F23" s="8"/>
      <c r="G23" s="20"/>
      <c r="H23" s="8"/>
    </row>
    <row r="24" spans="1:8" ht="15" customHeight="1" x14ac:dyDescent="0.35">
      <c r="A24" s="8"/>
      <c r="B24" s="5" t="str">
        <f>IFERROR(INDEX('Employee Master'!$B$5:$B$104,MATCH(A24,'Employee Master'!$A$5:$A$104,0)),"")</f>
        <v/>
      </c>
      <c r="C24" s="21" t="str">
        <f>IFERROR(INDEX('Employee Master'!$G$5:$G$104,MATCH(A24,'Employee Master'!$A$5:$A$104,0)),"")</f>
        <v/>
      </c>
      <c r="D24" s="21" t="str">
        <f>IFERROR(INDEX('Employee Master'!$H$5:$H$104,MATCH(A24,'Employee Master'!$A$5:$A$104,0)),"")</f>
        <v/>
      </c>
      <c r="E24" s="5" t="str">
        <f t="shared" ca="1" si="0"/>
        <v/>
      </c>
      <c r="F24" s="8"/>
      <c r="G24" s="20"/>
      <c r="H24" s="8"/>
    </row>
    <row r="25" spans="1:8" ht="15" customHeight="1" x14ac:dyDescent="0.35">
      <c r="A25" s="8"/>
      <c r="B25" s="5" t="str">
        <f>IFERROR(INDEX('Employee Master'!$B$5:$B$104,MATCH(A25,'Employee Master'!$A$5:$A$104,0)),"")</f>
        <v/>
      </c>
      <c r="C25" s="21" t="str">
        <f>IFERROR(INDEX('Employee Master'!$G$5:$G$104,MATCH(A25,'Employee Master'!$A$5:$A$104,0)),"")</f>
        <v/>
      </c>
      <c r="D25" s="21" t="str">
        <f>IFERROR(INDEX('Employee Master'!$H$5:$H$104,MATCH(A25,'Employee Master'!$A$5:$A$104,0)),"")</f>
        <v/>
      </c>
      <c r="E25" s="5" t="str">
        <f t="shared" ca="1" si="0"/>
        <v/>
      </c>
      <c r="F25" s="8"/>
      <c r="G25" s="20"/>
      <c r="H25" s="8"/>
    </row>
    <row r="26" spans="1:8" ht="15" customHeight="1" x14ac:dyDescent="0.35">
      <c r="A26" s="8"/>
      <c r="B26" s="5" t="str">
        <f>IFERROR(INDEX('Employee Master'!$B$5:$B$104,MATCH(A26,'Employee Master'!$A$5:$A$104,0)),"")</f>
        <v/>
      </c>
      <c r="C26" s="21" t="str">
        <f>IFERROR(INDEX('Employee Master'!$G$5:$G$104,MATCH(A26,'Employee Master'!$A$5:$A$104,0)),"")</f>
        <v/>
      </c>
      <c r="D26" s="21" t="str">
        <f>IFERROR(INDEX('Employee Master'!$H$5:$H$104,MATCH(A26,'Employee Master'!$A$5:$A$104,0)),"")</f>
        <v/>
      </c>
      <c r="E26" s="5" t="str">
        <f t="shared" ca="1" si="0"/>
        <v/>
      </c>
      <c r="F26" s="8"/>
      <c r="G26" s="20"/>
      <c r="H26" s="8"/>
    </row>
    <row r="27" spans="1:8" ht="15" customHeight="1" x14ac:dyDescent="0.35">
      <c r="A27" s="8"/>
      <c r="B27" s="5" t="str">
        <f>IFERROR(INDEX('Employee Master'!$B$5:$B$104,MATCH(A27,'Employee Master'!$A$5:$A$104,0)),"")</f>
        <v/>
      </c>
      <c r="C27" s="21" t="str">
        <f>IFERROR(INDEX('Employee Master'!$G$5:$G$104,MATCH(A27,'Employee Master'!$A$5:$A$104,0)),"")</f>
        <v/>
      </c>
      <c r="D27" s="21" t="str">
        <f>IFERROR(INDEX('Employee Master'!$H$5:$H$104,MATCH(A27,'Employee Master'!$A$5:$A$104,0)),"")</f>
        <v/>
      </c>
      <c r="E27" s="5" t="str">
        <f t="shared" ca="1" si="0"/>
        <v/>
      </c>
      <c r="F27" s="8"/>
      <c r="G27" s="20"/>
      <c r="H27" s="8"/>
    </row>
    <row r="28" spans="1:8" ht="15" customHeight="1" x14ac:dyDescent="0.35">
      <c r="A28" s="8"/>
      <c r="B28" s="5" t="str">
        <f>IFERROR(INDEX('Employee Master'!$B$5:$B$104,MATCH(A28,'Employee Master'!$A$5:$A$104,0)),"")</f>
        <v/>
      </c>
      <c r="C28" s="21" t="str">
        <f>IFERROR(INDEX('Employee Master'!$G$5:$G$104,MATCH(A28,'Employee Master'!$A$5:$A$104,0)),"")</f>
        <v/>
      </c>
      <c r="D28" s="21" t="str">
        <f>IFERROR(INDEX('Employee Master'!$H$5:$H$104,MATCH(A28,'Employee Master'!$A$5:$A$104,0)),"")</f>
        <v/>
      </c>
      <c r="E28" s="5" t="str">
        <f t="shared" ca="1" si="0"/>
        <v/>
      </c>
      <c r="F28" s="8"/>
      <c r="G28" s="20"/>
      <c r="H28" s="8"/>
    </row>
    <row r="29" spans="1:8" ht="15" customHeight="1" x14ac:dyDescent="0.35">
      <c r="A29" s="8"/>
      <c r="B29" s="5" t="str">
        <f>IFERROR(INDEX('Employee Master'!$B$5:$B$104,MATCH(A29,'Employee Master'!$A$5:$A$104,0)),"")</f>
        <v/>
      </c>
      <c r="C29" s="21" t="str">
        <f>IFERROR(INDEX('Employee Master'!$G$5:$G$104,MATCH(A29,'Employee Master'!$A$5:$A$104,0)),"")</f>
        <v/>
      </c>
      <c r="D29" s="21" t="str">
        <f>IFERROR(INDEX('Employee Master'!$H$5:$H$104,MATCH(A29,'Employee Master'!$A$5:$A$104,0)),"")</f>
        <v/>
      </c>
      <c r="E29" s="5" t="str">
        <f t="shared" ca="1" si="0"/>
        <v/>
      </c>
      <c r="F29" s="8"/>
      <c r="G29" s="20"/>
      <c r="H29" s="8"/>
    </row>
    <row r="30" spans="1:8" ht="15" customHeight="1" x14ac:dyDescent="0.35">
      <c r="A30" s="8"/>
      <c r="B30" s="5" t="str">
        <f>IFERROR(INDEX('Employee Master'!$B$5:$B$104,MATCH(A30,'Employee Master'!$A$5:$A$104,0)),"")</f>
        <v/>
      </c>
      <c r="C30" s="21" t="str">
        <f>IFERROR(INDEX('Employee Master'!$G$5:$G$104,MATCH(A30,'Employee Master'!$A$5:$A$104,0)),"")</f>
        <v/>
      </c>
      <c r="D30" s="21" t="str">
        <f>IFERROR(INDEX('Employee Master'!$H$5:$H$104,MATCH(A30,'Employee Master'!$A$5:$A$104,0)),"")</f>
        <v/>
      </c>
      <c r="E30" s="5" t="str">
        <f t="shared" ca="1" si="0"/>
        <v/>
      </c>
      <c r="F30" s="8"/>
      <c r="G30" s="20"/>
      <c r="H30" s="8"/>
    </row>
    <row r="31" spans="1:8" ht="15" customHeight="1" x14ac:dyDescent="0.35">
      <c r="A31" s="8"/>
      <c r="B31" s="5" t="str">
        <f>IFERROR(INDEX('Employee Master'!$B$5:$B$104,MATCH(A31,'Employee Master'!$A$5:$A$104,0)),"")</f>
        <v/>
      </c>
      <c r="C31" s="21" t="str">
        <f>IFERROR(INDEX('Employee Master'!$G$5:$G$104,MATCH(A31,'Employee Master'!$A$5:$A$104,0)),"")</f>
        <v/>
      </c>
      <c r="D31" s="21" t="str">
        <f>IFERROR(INDEX('Employee Master'!$H$5:$H$104,MATCH(A31,'Employee Master'!$A$5:$A$104,0)),"")</f>
        <v/>
      </c>
      <c r="E31" s="5" t="str">
        <f t="shared" ca="1" si="0"/>
        <v/>
      </c>
      <c r="F31" s="8"/>
      <c r="G31" s="20"/>
      <c r="H31" s="8"/>
    </row>
    <row r="32" spans="1:8" ht="15" customHeight="1" x14ac:dyDescent="0.35">
      <c r="A32" s="8"/>
      <c r="B32" s="5" t="str">
        <f>IFERROR(INDEX('Employee Master'!$B$5:$B$104,MATCH(A32,'Employee Master'!$A$5:$A$104,0)),"")</f>
        <v/>
      </c>
      <c r="C32" s="21" t="str">
        <f>IFERROR(INDEX('Employee Master'!$G$5:$G$104,MATCH(A32,'Employee Master'!$A$5:$A$104,0)),"")</f>
        <v/>
      </c>
      <c r="D32" s="21" t="str">
        <f>IFERROR(INDEX('Employee Master'!$H$5:$H$104,MATCH(A32,'Employee Master'!$A$5:$A$104,0)),"")</f>
        <v/>
      </c>
      <c r="E32" s="5" t="str">
        <f t="shared" ca="1" si="0"/>
        <v/>
      </c>
      <c r="F32" s="8"/>
      <c r="G32" s="20"/>
      <c r="H32" s="8"/>
    </row>
    <row r="33" spans="1:8" ht="15" customHeight="1" x14ac:dyDescent="0.35">
      <c r="A33" s="8"/>
      <c r="B33" s="5" t="str">
        <f>IFERROR(INDEX('Employee Master'!$B$5:$B$104,MATCH(A33,'Employee Master'!$A$5:$A$104,0)),"")</f>
        <v/>
      </c>
      <c r="C33" s="21" t="str">
        <f>IFERROR(INDEX('Employee Master'!$G$5:$G$104,MATCH(A33,'Employee Master'!$A$5:$A$104,0)),"")</f>
        <v/>
      </c>
      <c r="D33" s="21" t="str">
        <f>IFERROR(INDEX('Employee Master'!$H$5:$H$104,MATCH(A33,'Employee Master'!$A$5:$A$104,0)),"")</f>
        <v/>
      </c>
      <c r="E33" s="5" t="str">
        <f t="shared" ca="1" si="0"/>
        <v/>
      </c>
      <c r="F33" s="8"/>
      <c r="G33" s="20"/>
      <c r="H33" s="8"/>
    </row>
    <row r="34" spans="1:8" ht="15" customHeight="1" x14ac:dyDescent="0.35">
      <c r="A34" s="8"/>
      <c r="B34" s="5" t="str">
        <f>IFERROR(INDEX('Employee Master'!$B$5:$B$104,MATCH(A34,'Employee Master'!$A$5:$A$104,0)),"")</f>
        <v/>
      </c>
      <c r="C34" s="21" t="str">
        <f>IFERROR(INDEX('Employee Master'!$G$5:$G$104,MATCH(A34,'Employee Master'!$A$5:$A$104,0)),"")</f>
        <v/>
      </c>
      <c r="D34" s="21" t="str">
        <f>IFERROR(INDEX('Employee Master'!$H$5:$H$104,MATCH(A34,'Employee Master'!$A$5:$A$104,0)),"")</f>
        <v/>
      </c>
      <c r="E34" s="5" t="str">
        <f t="shared" ca="1" si="0"/>
        <v/>
      </c>
      <c r="F34" s="8"/>
      <c r="G34" s="20"/>
      <c r="H34" s="8"/>
    </row>
    <row r="35" spans="1:8" ht="15" customHeight="1" x14ac:dyDescent="0.35">
      <c r="A35" s="8"/>
      <c r="B35" s="5" t="str">
        <f>IFERROR(INDEX('Employee Master'!$B$5:$B$104,MATCH(A35,'Employee Master'!$A$5:$A$104,0)),"")</f>
        <v/>
      </c>
      <c r="C35" s="21" t="str">
        <f>IFERROR(INDEX('Employee Master'!$G$5:$G$104,MATCH(A35,'Employee Master'!$A$5:$A$104,0)),"")</f>
        <v/>
      </c>
      <c r="D35" s="21" t="str">
        <f>IFERROR(INDEX('Employee Master'!$H$5:$H$104,MATCH(A35,'Employee Master'!$A$5:$A$104,0)),"")</f>
        <v/>
      </c>
      <c r="E35" s="5" t="str">
        <f t="shared" ca="1" si="0"/>
        <v/>
      </c>
      <c r="F35" s="8"/>
      <c r="G35" s="20"/>
      <c r="H35" s="8"/>
    </row>
    <row r="36" spans="1:8" ht="15" customHeight="1" x14ac:dyDescent="0.35">
      <c r="A36" s="8"/>
      <c r="B36" s="5" t="str">
        <f>IFERROR(INDEX('Employee Master'!$B$5:$B$104,MATCH(A36,'Employee Master'!$A$5:$A$104,0)),"")</f>
        <v/>
      </c>
      <c r="C36" s="21" t="str">
        <f>IFERROR(INDEX('Employee Master'!$G$5:$G$104,MATCH(A36,'Employee Master'!$A$5:$A$104,0)),"")</f>
        <v/>
      </c>
      <c r="D36" s="21" t="str">
        <f>IFERROR(INDEX('Employee Master'!$H$5:$H$104,MATCH(A36,'Employee Master'!$A$5:$A$104,0)),"")</f>
        <v/>
      </c>
      <c r="E36" s="5" t="str">
        <f t="shared" ca="1" si="0"/>
        <v/>
      </c>
      <c r="F36" s="8"/>
      <c r="G36" s="20"/>
      <c r="H36" s="8"/>
    </row>
    <row r="37" spans="1:8" ht="15" customHeight="1" x14ac:dyDescent="0.35">
      <c r="A37" s="8"/>
      <c r="B37" s="5" t="str">
        <f>IFERROR(INDEX('Employee Master'!$B$5:$B$104,MATCH(A37,'Employee Master'!$A$5:$A$104,0)),"")</f>
        <v/>
      </c>
      <c r="C37" s="21" t="str">
        <f>IFERROR(INDEX('Employee Master'!$G$5:$G$104,MATCH(A37,'Employee Master'!$A$5:$A$104,0)),"")</f>
        <v/>
      </c>
      <c r="D37" s="21" t="str">
        <f>IFERROR(INDEX('Employee Master'!$H$5:$H$104,MATCH(A37,'Employee Master'!$A$5:$A$104,0)),"")</f>
        <v/>
      </c>
      <c r="E37" s="5" t="str">
        <f t="shared" ref="E37:E68" ca="1" si="1">IFERROR(IF(D37="","",D37-TODAY()),"")</f>
        <v/>
      </c>
      <c r="F37" s="8"/>
      <c r="G37" s="20"/>
      <c r="H37" s="8"/>
    </row>
    <row r="38" spans="1:8" ht="15" customHeight="1" x14ac:dyDescent="0.35">
      <c r="A38" s="8"/>
      <c r="B38" s="5" t="str">
        <f>IFERROR(INDEX('Employee Master'!$B$5:$B$104,MATCH(A38,'Employee Master'!$A$5:$A$104,0)),"")</f>
        <v/>
      </c>
      <c r="C38" s="21" t="str">
        <f>IFERROR(INDEX('Employee Master'!$G$5:$G$104,MATCH(A38,'Employee Master'!$A$5:$A$104,0)),"")</f>
        <v/>
      </c>
      <c r="D38" s="21" t="str">
        <f>IFERROR(INDEX('Employee Master'!$H$5:$H$104,MATCH(A38,'Employee Master'!$A$5:$A$104,0)),"")</f>
        <v/>
      </c>
      <c r="E38" s="5" t="str">
        <f t="shared" ca="1" si="1"/>
        <v/>
      </c>
      <c r="F38" s="8"/>
      <c r="G38" s="20"/>
      <c r="H38" s="8"/>
    </row>
    <row r="39" spans="1:8" ht="15" customHeight="1" x14ac:dyDescent="0.35">
      <c r="A39" s="8"/>
      <c r="B39" s="5" t="str">
        <f>IFERROR(INDEX('Employee Master'!$B$5:$B$104,MATCH(A39,'Employee Master'!$A$5:$A$104,0)),"")</f>
        <v/>
      </c>
      <c r="C39" s="21" t="str">
        <f>IFERROR(INDEX('Employee Master'!$G$5:$G$104,MATCH(A39,'Employee Master'!$A$5:$A$104,0)),"")</f>
        <v/>
      </c>
      <c r="D39" s="21" t="str">
        <f>IFERROR(INDEX('Employee Master'!$H$5:$H$104,MATCH(A39,'Employee Master'!$A$5:$A$104,0)),"")</f>
        <v/>
      </c>
      <c r="E39" s="5" t="str">
        <f t="shared" ca="1" si="1"/>
        <v/>
      </c>
      <c r="F39" s="8"/>
      <c r="G39" s="20"/>
      <c r="H39" s="8"/>
    </row>
    <row r="40" spans="1:8" ht="15" customHeight="1" x14ac:dyDescent="0.35">
      <c r="A40" s="8"/>
      <c r="B40" s="5" t="str">
        <f>IFERROR(INDEX('Employee Master'!$B$5:$B$104,MATCH(A40,'Employee Master'!$A$5:$A$104,0)),"")</f>
        <v/>
      </c>
      <c r="C40" s="21" t="str">
        <f>IFERROR(INDEX('Employee Master'!$G$5:$G$104,MATCH(A40,'Employee Master'!$A$5:$A$104,0)),"")</f>
        <v/>
      </c>
      <c r="D40" s="21" t="str">
        <f>IFERROR(INDEX('Employee Master'!$H$5:$H$104,MATCH(A40,'Employee Master'!$A$5:$A$104,0)),"")</f>
        <v/>
      </c>
      <c r="E40" s="5" t="str">
        <f t="shared" ca="1" si="1"/>
        <v/>
      </c>
      <c r="F40" s="8"/>
      <c r="G40" s="20"/>
      <c r="H40" s="8"/>
    </row>
    <row r="41" spans="1:8" ht="15" customHeight="1" x14ac:dyDescent="0.35">
      <c r="A41" s="8"/>
      <c r="B41" s="5" t="str">
        <f>IFERROR(INDEX('Employee Master'!$B$5:$B$104,MATCH(A41,'Employee Master'!$A$5:$A$104,0)),"")</f>
        <v/>
      </c>
      <c r="C41" s="21" t="str">
        <f>IFERROR(INDEX('Employee Master'!$G$5:$G$104,MATCH(A41,'Employee Master'!$A$5:$A$104,0)),"")</f>
        <v/>
      </c>
      <c r="D41" s="21" t="str">
        <f>IFERROR(INDEX('Employee Master'!$H$5:$H$104,MATCH(A41,'Employee Master'!$A$5:$A$104,0)),"")</f>
        <v/>
      </c>
      <c r="E41" s="5" t="str">
        <f t="shared" ca="1" si="1"/>
        <v/>
      </c>
      <c r="F41" s="8"/>
      <c r="G41" s="20"/>
      <c r="H41" s="8"/>
    </row>
    <row r="42" spans="1:8" ht="15" customHeight="1" x14ac:dyDescent="0.35">
      <c r="A42" s="8"/>
      <c r="B42" s="5" t="str">
        <f>IFERROR(INDEX('Employee Master'!$B$5:$B$104,MATCH(A42,'Employee Master'!$A$5:$A$104,0)),"")</f>
        <v/>
      </c>
      <c r="C42" s="21" t="str">
        <f>IFERROR(INDEX('Employee Master'!$G$5:$G$104,MATCH(A42,'Employee Master'!$A$5:$A$104,0)),"")</f>
        <v/>
      </c>
      <c r="D42" s="21" t="str">
        <f>IFERROR(INDEX('Employee Master'!$H$5:$H$104,MATCH(A42,'Employee Master'!$A$5:$A$104,0)),"")</f>
        <v/>
      </c>
      <c r="E42" s="5" t="str">
        <f t="shared" ca="1" si="1"/>
        <v/>
      </c>
      <c r="F42" s="8"/>
      <c r="G42" s="20"/>
      <c r="H42" s="8"/>
    </row>
    <row r="43" spans="1:8" ht="15" customHeight="1" x14ac:dyDescent="0.35">
      <c r="A43" s="8"/>
      <c r="B43" s="5" t="str">
        <f>IFERROR(INDEX('Employee Master'!$B$5:$B$104,MATCH(A43,'Employee Master'!$A$5:$A$104,0)),"")</f>
        <v/>
      </c>
      <c r="C43" s="21" t="str">
        <f>IFERROR(INDEX('Employee Master'!$G$5:$G$104,MATCH(A43,'Employee Master'!$A$5:$A$104,0)),"")</f>
        <v/>
      </c>
      <c r="D43" s="21" t="str">
        <f>IFERROR(INDEX('Employee Master'!$H$5:$H$104,MATCH(A43,'Employee Master'!$A$5:$A$104,0)),"")</f>
        <v/>
      </c>
      <c r="E43" s="5" t="str">
        <f t="shared" ca="1" si="1"/>
        <v/>
      </c>
      <c r="F43" s="8"/>
      <c r="G43" s="20"/>
      <c r="H43" s="8"/>
    </row>
    <row r="44" spans="1:8" ht="15" customHeight="1" x14ac:dyDescent="0.35">
      <c r="A44" s="8"/>
      <c r="B44" s="5" t="str">
        <f>IFERROR(INDEX('Employee Master'!$B$5:$B$104,MATCH(A44,'Employee Master'!$A$5:$A$104,0)),"")</f>
        <v/>
      </c>
      <c r="C44" s="21" t="str">
        <f>IFERROR(INDEX('Employee Master'!$G$5:$G$104,MATCH(A44,'Employee Master'!$A$5:$A$104,0)),"")</f>
        <v/>
      </c>
      <c r="D44" s="21" t="str">
        <f>IFERROR(INDEX('Employee Master'!$H$5:$H$104,MATCH(A44,'Employee Master'!$A$5:$A$104,0)),"")</f>
        <v/>
      </c>
      <c r="E44" s="5" t="str">
        <f t="shared" ca="1" si="1"/>
        <v/>
      </c>
      <c r="F44" s="8"/>
      <c r="G44" s="20"/>
      <c r="H44" s="8"/>
    </row>
    <row r="45" spans="1:8" ht="15" customHeight="1" x14ac:dyDescent="0.35">
      <c r="A45" s="8"/>
      <c r="B45" s="5" t="str">
        <f>IFERROR(INDEX('Employee Master'!$B$5:$B$104,MATCH(A45,'Employee Master'!$A$5:$A$104,0)),"")</f>
        <v/>
      </c>
      <c r="C45" s="21" t="str">
        <f>IFERROR(INDEX('Employee Master'!$G$5:$G$104,MATCH(A45,'Employee Master'!$A$5:$A$104,0)),"")</f>
        <v/>
      </c>
      <c r="D45" s="21" t="str">
        <f>IFERROR(INDEX('Employee Master'!$H$5:$H$104,MATCH(A45,'Employee Master'!$A$5:$A$104,0)),"")</f>
        <v/>
      </c>
      <c r="E45" s="5" t="str">
        <f t="shared" ca="1" si="1"/>
        <v/>
      </c>
      <c r="F45" s="8"/>
      <c r="G45" s="20"/>
      <c r="H45" s="8"/>
    </row>
    <row r="46" spans="1:8" ht="15" customHeight="1" x14ac:dyDescent="0.35">
      <c r="A46" s="8"/>
      <c r="B46" s="5" t="str">
        <f>IFERROR(INDEX('Employee Master'!$B$5:$B$104,MATCH(A46,'Employee Master'!$A$5:$A$104,0)),"")</f>
        <v/>
      </c>
      <c r="C46" s="21" t="str">
        <f>IFERROR(INDEX('Employee Master'!$G$5:$G$104,MATCH(A46,'Employee Master'!$A$5:$A$104,0)),"")</f>
        <v/>
      </c>
      <c r="D46" s="21" t="str">
        <f>IFERROR(INDEX('Employee Master'!$H$5:$H$104,MATCH(A46,'Employee Master'!$A$5:$A$104,0)),"")</f>
        <v/>
      </c>
      <c r="E46" s="5" t="str">
        <f t="shared" ca="1" si="1"/>
        <v/>
      </c>
      <c r="F46" s="8"/>
      <c r="G46" s="20"/>
      <c r="H46" s="8"/>
    </row>
    <row r="47" spans="1:8" ht="15" customHeight="1" x14ac:dyDescent="0.35">
      <c r="A47" s="8"/>
      <c r="B47" s="5" t="str">
        <f>IFERROR(INDEX('Employee Master'!$B$5:$B$104,MATCH(A47,'Employee Master'!$A$5:$A$104,0)),"")</f>
        <v/>
      </c>
      <c r="C47" s="21" t="str">
        <f>IFERROR(INDEX('Employee Master'!$G$5:$G$104,MATCH(A47,'Employee Master'!$A$5:$A$104,0)),"")</f>
        <v/>
      </c>
      <c r="D47" s="21" t="str">
        <f>IFERROR(INDEX('Employee Master'!$H$5:$H$104,MATCH(A47,'Employee Master'!$A$5:$A$104,0)),"")</f>
        <v/>
      </c>
      <c r="E47" s="5" t="str">
        <f t="shared" ca="1" si="1"/>
        <v/>
      </c>
      <c r="F47" s="8"/>
      <c r="G47" s="20"/>
      <c r="H47" s="8"/>
    </row>
    <row r="48" spans="1:8" ht="15" customHeight="1" x14ac:dyDescent="0.35">
      <c r="A48" s="8"/>
      <c r="B48" s="5" t="str">
        <f>IFERROR(INDEX('Employee Master'!$B$5:$B$104,MATCH(A48,'Employee Master'!$A$5:$A$104,0)),"")</f>
        <v/>
      </c>
      <c r="C48" s="21" t="str">
        <f>IFERROR(INDEX('Employee Master'!$G$5:$G$104,MATCH(A48,'Employee Master'!$A$5:$A$104,0)),"")</f>
        <v/>
      </c>
      <c r="D48" s="21" t="str">
        <f>IFERROR(INDEX('Employee Master'!$H$5:$H$104,MATCH(A48,'Employee Master'!$A$5:$A$104,0)),"")</f>
        <v/>
      </c>
      <c r="E48" s="5" t="str">
        <f t="shared" ca="1" si="1"/>
        <v/>
      </c>
      <c r="F48" s="8"/>
      <c r="G48" s="20"/>
      <c r="H48" s="8"/>
    </row>
    <row r="49" spans="1:8" ht="15" customHeight="1" x14ac:dyDescent="0.35">
      <c r="A49" s="8"/>
      <c r="B49" s="5" t="str">
        <f>IFERROR(INDEX('Employee Master'!$B$5:$B$104,MATCH(A49,'Employee Master'!$A$5:$A$104,0)),"")</f>
        <v/>
      </c>
      <c r="C49" s="21" t="str">
        <f>IFERROR(INDEX('Employee Master'!$G$5:$G$104,MATCH(A49,'Employee Master'!$A$5:$A$104,0)),"")</f>
        <v/>
      </c>
      <c r="D49" s="21" t="str">
        <f>IFERROR(INDEX('Employee Master'!$H$5:$H$104,MATCH(A49,'Employee Master'!$A$5:$A$104,0)),"")</f>
        <v/>
      </c>
      <c r="E49" s="5" t="str">
        <f t="shared" ca="1" si="1"/>
        <v/>
      </c>
      <c r="F49" s="8"/>
      <c r="G49" s="20"/>
      <c r="H49" s="8"/>
    </row>
    <row r="50" spans="1:8" ht="15" customHeight="1" x14ac:dyDescent="0.35">
      <c r="A50" s="8"/>
      <c r="B50" s="5" t="str">
        <f>IFERROR(INDEX('Employee Master'!$B$5:$B$104,MATCH(A50,'Employee Master'!$A$5:$A$104,0)),"")</f>
        <v/>
      </c>
      <c r="C50" s="21" t="str">
        <f>IFERROR(INDEX('Employee Master'!$G$5:$G$104,MATCH(A50,'Employee Master'!$A$5:$A$104,0)),"")</f>
        <v/>
      </c>
      <c r="D50" s="21" t="str">
        <f>IFERROR(INDEX('Employee Master'!$H$5:$H$104,MATCH(A50,'Employee Master'!$A$5:$A$104,0)),"")</f>
        <v/>
      </c>
      <c r="E50" s="5" t="str">
        <f t="shared" ca="1" si="1"/>
        <v/>
      </c>
      <c r="F50" s="8"/>
      <c r="G50" s="20"/>
      <c r="H50" s="8"/>
    </row>
    <row r="51" spans="1:8" ht="15" customHeight="1" x14ac:dyDescent="0.35">
      <c r="A51" s="8"/>
      <c r="B51" s="5" t="str">
        <f>IFERROR(INDEX('Employee Master'!$B$5:$B$104,MATCH(A51,'Employee Master'!$A$5:$A$104,0)),"")</f>
        <v/>
      </c>
      <c r="C51" s="21" t="str">
        <f>IFERROR(INDEX('Employee Master'!$G$5:$G$104,MATCH(A51,'Employee Master'!$A$5:$A$104,0)),"")</f>
        <v/>
      </c>
      <c r="D51" s="21" t="str">
        <f>IFERROR(INDEX('Employee Master'!$H$5:$H$104,MATCH(A51,'Employee Master'!$A$5:$A$104,0)),"")</f>
        <v/>
      </c>
      <c r="E51" s="5" t="str">
        <f t="shared" ca="1" si="1"/>
        <v/>
      </c>
      <c r="F51" s="8"/>
      <c r="G51" s="20"/>
      <c r="H51" s="8"/>
    </row>
    <row r="52" spans="1:8" ht="15" customHeight="1" x14ac:dyDescent="0.35">
      <c r="A52" s="8"/>
      <c r="B52" s="5" t="str">
        <f>IFERROR(INDEX('Employee Master'!$B$5:$B$104,MATCH(A52,'Employee Master'!$A$5:$A$104,0)),"")</f>
        <v/>
      </c>
      <c r="C52" s="21" t="str">
        <f>IFERROR(INDEX('Employee Master'!$G$5:$G$104,MATCH(A52,'Employee Master'!$A$5:$A$104,0)),"")</f>
        <v/>
      </c>
      <c r="D52" s="21" t="str">
        <f>IFERROR(INDEX('Employee Master'!$H$5:$H$104,MATCH(A52,'Employee Master'!$A$5:$A$104,0)),"")</f>
        <v/>
      </c>
      <c r="E52" s="5" t="str">
        <f t="shared" ca="1" si="1"/>
        <v/>
      </c>
      <c r="F52" s="8"/>
      <c r="G52" s="20"/>
      <c r="H52" s="8"/>
    </row>
    <row r="53" spans="1:8" ht="15" customHeight="1" x14ac:dyDescent="0.35">
      <c r="A53" s="8"/>
      <c r="B53" s="5" t="str">
        <f>IFERROR(INDEX('Employee Master'!$B$5:$B$104,MATCH(A53,'Employee Master'!$A$5:$A$104,0)),"")</f>
        <v/>
      </c>
      <c r="C53" s="21" t="str">
        <f>IFERROR(INDEX('Employee Master'!$G$5:$G$104,MATCH(A53,'Employee Master'!$A$5:$A$104,0)),"")</f>
        <v/>
      </c>
      <c r="D53" s="21" t="str">
        <f>IFERROR(INDEX('Employee Master'!$H$5:$H$104,MATCH(A53,'Employee Master'!$A$5:$A$104,0)),"")</f>
        <v/>
      </c>
      <c r="E53" s="5" t="str">
        <f t="shared" ca="1" si="1"/>
        <v/>
      </c>
      <c r="F53" s="8"/>
      <c r="G53" s="20"/>
      <c r="H53" s="8"/>
    </row>
    <row r="54" spans="1:8" ht="15" customHeight="1" x14ac:dyDescent="0.35">
      <c r="A54" s="8"/>
      <c r="B54" s="5" t="str">
        <f>IFERROR(INDEX('Employee Master'!$B$5:$B$104,MATCH(A54,'Employee Master'!$A$5:$A$104,0)),"")</f>
        <v/>
      </c>
      <c r="C54" s="21" t="str">
        <f>IFERROR(INDEX('Employee Master'!$G$5:$G$104,MATCH(A54,'Employee Master'!$A$5:$A$104,0)),"")</f>
        <v/>
      </c>
      <c r="D54" s="21" t="str">
        <f>IFERROR(INDEX('Employee Master'!$H$5:$H$104,MATCH(A54,'Employee Master'!$A$5:$A$104,0)),"")</f>
        <v/>
      </c>
      <c r="E54" s="5" t="str">
        <f t="shared" ca="1" si="1"/>
        <v/>
      </c>
      <c r="F54" s="8"/>
      <c r="G54" s="20"/>
      <c r="H54" s="8"/>
    </row>
    <row r="55" spans="1:8" ht="15" customHeight="1" x14ac:dyDescent="0.35">
      <c r="A55" s="8"/>
      <c r="B55" s="5" t="str">
        <f>IFERROR(INDEX('Employee Master'!$B$5:$B$104,MATCH(A55,'Employee Master'!$A$5:$A$104,0)),"")</f>
        <v/>
      </c>
      <c r="C55" s="21" t="str">
        <f>IFERROR(INDEX('Employee Master'!$G$5:$G$104,MATCH(A55,'Employee Master'!$A$5:$A$104,0)),"")</f>
        <v/>
      </c>
      <c r="D55" s="21" t="str">
        <f>IFERROR(INDEX('Employee Master'!$H$5:$H$104,MATCH(A55,'Employee Master'!$A$5:$A$104,0)),"")</f>
        <v/>
      </c>
      <c r="E55" s="5" t="str">
        <f t="shared" ca="1" si="1"/>
        <v/>
      </c>
      <c r="F55" s="8"/>
      <c r="G55" s="20"/>
      <c r="H55" s="8"/>
    </row>
    <row r="56" spans="1:8" ht="15" customHeight="1" x14ac:dyDescent="0.35">
      <c r="A56" s="8"/>
      <c r="B56" s="5" t="str">
        <f>IFERROR(INDEX('Employee Master'!$B$5:$B$104,MATCH(A56,'Employee Master'!$A$5:$A$104,0)),"")</f>
        <v/>
      </c>
      <c r="C56" s="21" t="str">
        <f>IFERROR(INDEX('Employee Master'!$G$5:$G$104,MATCH(A56,'Employee Master'!$A$5:$A$104,0)),"")</f>
        <v/>
      </c>
      <c r="D56" s="21" t="str">
        <f>IFERROR(INDEX('Employee Master'!$H$5:$H$104,MATCH(A56,'Employee Master'!$A$5:$A$104,0)),"")</f>
        <v/>
      </c>
      <c r="E56" s="5" t="str">
        <f t="shared" ca="1" si="1"/>
        <v/>
      </c>
      <c r="F56" s="8"/>
      <c r="G56" s="20"/>
      <c r="H56" s="8"/>
    </row>
    <row r="57" spans="1:8" ht="15" customHeight="1" x14ac:dyDescent="0.35">
      <c r="A57" s="8"/>
      <c r="B57" s="5" t="str">
        <f>IFERROR(INDEX('Employee Master'!$B$5:$B$104,MATCH(A57,'Employee Master'!$A$5:$A$104,0)),"")</f>
        <v/>
      </c>
      <c r="C57" s="21" t="str">
        <f>IFERROR(INDEX('Employee Master'!$G$5:$G$104,MATCH(A57,'Employee Master'!$A$5:$A$104,0)),"")</f>
        <v/>
      </c>
      <c r="D57" s="21" t="str">
        <f>IFERROR(INDEX('Employee Master'!$H$5:$H$104,MATCH(A57,'Employee Master'!$A$5:$A$104,0)),"")</f>
        <v/>
      </c>
      <c r="E57" s="5" t="str">
        <f t="shared" ca="1" si="1"/>
        <v/>
      </c>
      <c r="F57" s="8"/>
      <c r="G57" s="20"/>
      <c r="H57" s="8"/>
    </row>
    <row r="58" spans="1:8" ht="15" customHeight="1" x14ac:dyDescent="0.35">
      <c r="A58" s="8"/>
      <c r="B58" s="5" t="str">
        <f>IFERROR(INDEX('Employee Master'!$B$5:$B$104,MATCH(A58,'Employee Master'!$A$5:$A$104,0)),"")</f>
        <v/>
      </c>
      <c r="C58" s="21" t="str">
        <f>IFERROR(INDEX('Employee Master'!$G$5:$G$104,MATCH(A58,'Employee Master'!$A$5:$A$104,0)),"")</f>
        <v/>
      </c>
      <c r="D58" s="21" t="str">
        <f>IFERROR(INDEX('Employee Master'!$H$5:$H$104,MATCH(A58,'Employee Master'!$A$5:$A$104,0)),"")</f>
        <v/>
      </c>
      <c r="E58" s="5" t="str">
        <f t="shared" ca="1" si="1"/>
        <v/>
      </c>
      <c r="F58" s="8"/>
      <c r="G58" s="20"/>
      <c r="H58" s="8"/>
    </row>
    <row r="59" spans="1:8" ht="15" customHeight="1" x14ac:dyDescent="0.35">
      <c r="A59" s="8"/>
      <c r="B59" s="5" t="str">
        <f>IFERROR(INDEX('Employee Master'!$B$5:$B$104,MATCH(A59,'Employee Master'!$A$5:$A$104,0)),"")</f>
        <v/>
      </c>
      <c r="C59" s="21" t="str">
        <f>IFERROR(INDEX('Employee Master'!$G$5:$G$104,MATCH(A59,'Employee Master'!$A$5:$A$104,0)),"")</f>
        <v/>
      </c>
      <c r="D59" s="21" t="str">
        <f>IFERROR(INDEX('Employee Master'!$H$5:$H$104,MATCH(A59,'Employee Master'!$A$5:$A$104,0)),"")</f>
        <v/>
      </c>
      <c r="E59" s="5" t="str">
        <f t="shared" ca="1" si="1"/>
        <v/>
      </c>
      <c r="F59" s="8"/>
      <c r="G59" s="20"/>
      <c r="H59" s="8"/>
    </row>
    <row r="60" spans="1:8" ht="15" customHeight="1" x14ac:dyDescent="0.35">
      <c r="A60" s="8"/>
      <c r="B60" s="5" t="str">
        <f>IFERROR(INDEX('Employee Master'!$B$5:$B$104,MATCH(A60,'Employee Master'!$A$5:$A$104,0)),"")</f>
        <v/>
      </c>
      <c r="C60" s="21" t="str">
        <f>IFERROR(INDEX('Employee Master'!$G$5:$G$104,MATCH(A60,'Employee Master'!$A$5:$A$104,0)),"")</f>
        <v/>
      </c>
      <c r="D60" s="21" t="str">
        <f>IFERROR(INDEX('Employee Master'!$H$5:$H$104,MATCH(A60,'Employee Master'!$A$5:$A$104,0)),"")</f>
        <v/>
      </c>
      <c r="E60" s="5" t="str">
        <f t="shared" ca="1" si="1"/>
        <v/>
      </c>
      <c r="F60" s="8"/>
      <c r="G60" s="20"/>
      <c r="H60" s="8"/>
    </row>
    <row r="61" spans="1:8" ht="15" customHeight="1" x14ac:dyDescent="0.35">
      <c r="A61" s="8"/>
      <c r="B61" s="5" t="str">
        <f>IFERROR(INDEX('Employee Master'!$B$5:$B$104,MATCH(A61,'Employee Master'!$A$5:$A$104,0)),"")</f>
        <v/>
      </c>
      <c r="C61" s="21" t="str">
        <f>IFERROR(INDEX('Employee Master'!$G$5:$G$104,MATCH(A61,'Employee Master'!$A$5:$A$104,0)),"")</f>
        <v/>
      </c>
      <c r="D61" s="21" t="str">
        <f>IFERROR(INDEX('Employee Master'!$H$5:$H$104,MATCH(A61,'Employee Master'!$A$5:$A$104,0)),"")</f>
        <v/>
      </c>
      <c r="E61" s="5" t="str">
        <f t="shared" ca="1" si="1"/>
        <v/>
      </c>
      <c r="F61" s="8"/>
      <c r="G61" s="20"/>
      <c r="H61" s="8"/>
    </row>
    <row r="62" spans="1:8" ht="15" customHeight="1" x14ac:dyDescent="0.35">
      <c r="A62" s="8"/>
      <c r="B62" s="5" t="str">
        <f>IFERROR(INDEX('Employee Master'!$B$5:$B$104,MATCH(A62,'Employee Master'!$A$5:$A$104,0)),"")</f>
        <v/>
      </c>
      <c r="C62" s="21" t="str">
        <f>IFERROR(INDEX('Employee Master'!$G$5:$G$104,MATCH(A62,'Employee Master'!$A$5:$A$104,0)),"")</f>
        <v/>
      </c>
      <c r="D62" s="21" t="str">
        <f>IFERROR(INDEX('Employee Master'!$H$5:$H$104,MATCH(A62,'Employee Master'!$A$5:$A$104,0)),"")</f>
        <v/>
      </c>
      <c r="E62" s="5" t="str">
        <f t="shared" ca="1" si="1"/>
        <v/>
      </c>
      <c r="F62" s="8"/>
      <c r="G62" s="20"/>
      <c r="H62" s="8"/>
    </row>
    <row r="63" spans="1:8" ht="15" customHeight="1" x14ac:dyDescent="0.35">
      <c r="A63" s="8"/>
      <c r="B63" s="5" t="str">
        <f>IFERROR(INDEX('Employee Master'!$B$5:$B$104,MATCH(A63,'Employee Master'!$A$5:$A$104,0)),"")</f>
        <v/>
      </c>
      <c r="C63" s="21" t="str">
        <f>IFERROR(INDEX('Employee Master'!$G$5:$G$104,MATCH(A63,'Employee Master'!$A$5:$A$104,0)),"")</f>
        <v/>
      </c>
      <c r="D63" s="21" t="str">
        <f>IFERROR(INDEX('Employee Master'!$H$5:$H$104,MATCH(A63,'Employee Master'!$A$5:$A$104,0)),"")</f>
        <v/>
      </c>
      <c r="E63" s="5" t="str">
        <f t="shared" ca="1" si="1"/>
        <v/>
      </c>
      <c r="F63" s="8"/>
      <c r="G63" s="20"/>
      <c r="H63" s="8"/>
    </row>
    <row r="64" spans="1:8" ht="15" customHeight="1" x14ac:dyDescent="0.35">
      <c r="A64" s="8"/>
      <c r="B64" s="5" t="str">
        <f>IFERROR(INDEX('Employee Master'!$B$5:$B$104,MATCH(A64,'Employee Master'!$A$5:$A$104,0)),"")</f>
        <v/>
      </c>
      <c r="C64" s="21" t="str">
        <f>IFERROR(INDEX('Employee Master'!$G$5:$G$104,MATCH(A64,'Employee Master'!$A$5:$A$104,0)),"")</f>
        <v/>
      </c>
      <c r="D64" s="21" t="str">
        <f>IFERROR(INDEX('Employee Master'!$H$5:$H$104,MATCH(A64,'Employee Master'!$A$5:$A$104,0)),"")</f>
        <v/>
      </c>
      <c r="E64" s="5" t="str">
        <f t="shared" ca="1" si="1"/>
        <v/>
      </c>
      <c r="F64" s="8"/>
      <c r="G64" s="20"/>
      <c r="H64" s="8"/>
    </row>
    <row r="65" spans="1:8" ht="15" customHeight="1" x14ac:dyDescent="0.35">
      <c r="A65" s="8"/>
      <c r="B65" s="5" t="str">
        <f>IFERROR(INDEX('Employee Master'!$B$5:$B$104,MATCH(A65,'Employee Master'!$A$5:$A$104,0)),"")</f>
        <v/>
      </c>
      <c r="C65" s="21" t="str">
        <f>IFERROR(INDEX('Employee Master'!$G$5:$G$104,MATCH(A65,'Employee Master'!$A$5:$A$104,0)),"")</f>
        <v/>
      </c>
      <c r="D65" s="21" t="str">
        <f>IFERROR(INDEX('Employee Master'!$H$5:$H$104,MATCH(A65,'Employee Master'!$A$5:$A$104,0)),"")</f>
        <v/>
      </c>
      <c r="E65" s="5" t="str">
        <f t="shared" ca="1" si="1"/>
        <v/>
      </c>
      <c r="F65" s="8"/>
      <c r="G65" s="20"/>
      <c r="H65" s="8"/>
    </row>
    <row r="66" spans="1:8" ht="15" customHeight="1" x14ac:dyDescent="0.35">
      <c r="A66" s="8"/>
      <c r="B66" s="5" t="str">
        <f>IFERROR(INDEX('Employee Master'!$B$5:$B$104,MATCH(A66,'Employee Master'!$A$5:$A$104,0)),"")</f>
        <v/>
      </c>
      <c r="C66" s="21" t="str">
        <f>IFERROR(INDEX('Employee Master'!$G$5:$G$104,MATCH(A66,'Employee Master'!$A$5:$A$104,0)),"")</f>
        <v/>
      </c>
      <c r="D66" s="21" t="str">
        <f>IFERROR(INDEX('Employee Master'!$H$5:$H$104,MATCH(A66,'Employee Master'!$A$5:$A$104,0)),"")</f>
        <v/>
      </c>
      <c r="E66" s="5" t="str">
        <f t="shared" ca="1" si="1"/>
        <v/>
      </c>
      <c r="F66" s="8"/>
      <c r="G66" s="20"/>
      <c r="H66" s="8"/>
    </row>
    <row r="67" spans="1:8" ht="15" customHeight="1" x14ac:dyDescent="0.35">
      <c r="A67" s="8"/>
      <c r="B67" s="5" t="str">
        <f>IFERROR(INDEX('Employee Master'!$B$5:$B$104,MATCH(A67,'Employee Master'!$A$5:$A$104,0)),"")</f>
        <v/>
      </c>
      <c r="C67" s="21" t="str">
        <f>IFERROR(INDEX('Employee Master'!$G$5:$G$104,MATCH(A67,'Employee Master'!$A$5:$A$104,0)),"")</f>
        <v/>
      </c>
      <c r="D67" s="21" t="str">
        <f>IFERROR(INDEX('Employee Master'!$H$5:$H$104,MATCH(A67,'Employee Master'!$A$5:$A$104,0)),"")</f>
        <v/>
      </c>
      <c r="E67" s="5" t="str">
        <f t="shared" ca="1" si="1"/>
        <v/>
      </c>
      <c r="F67" s="8"/>
      <c r="G67" s="20"/>
      <c r="H67" s="8"/>
    </row>
    <row r="68" spans="1:8" ht="15" customHeight="1" x14ac:dyDescent="0.35">
      <c r="A68" s="8"/>
      <c r="B68" s="5" t="str">
        <f>IFERROR(INDEX('Employee Master'!$B$5:$B$104,MATCH(A68,'Employee Master'!$A$5:$A$104,0)),"")</f>
        <v/>
      </c>
      <c r="C68" s="21" t="str">
        <f>IFERROR(INDEX('Employee Master'!$G$5:$G$104,MATCH(A68,'Employee Master'!$A$5:$A$104,0)),"")</f>
        <v/>
      </c>
      <c r="D68" s="21" t="str">
        <f>IFERROR(INDEX('Employee Master'!$H$5:$H$104,MATCH(A68,'Employee Master'!$A$5:$A$104,0)),"")</f>
        <v/>
      </c>
      <c r="E68" s="5" t="str">
        <f t="shared" ca="1" si="1"/>
        <v/>
      </c>
      <c r="F68" s="8"/>
      <c r="G68" s="20"/>
      <c r="H68" s="8"/>
    </row>
    <row r="69" spans="1:8" ht="15" customHeight="1" x14ac:dyDescent="0.35">
      <c r="A69" s="8"/>
      <c r="B69" s="5" t="str">
        <f>IFERROR(INDEX('Employee Master'!$B$5:$B$104,MATCH(A69,'Employee Master'!$A$5:$A$104,0)),"")</f>
        <v/>
      </c>
      <c r="C69" s="21" t="str">
        <f>IFERROR(INDEX('Employee Master'!$G$5:$G$104,MATCH(A69,'Employee Master'!$A$5:$A$104,0)),"")</f>
        <v/>
      </c>
      <c r="D69" s="21" t="str">
        <f>IFERROR(INDEX('Employee Master'!$H$5:$H$104,MATCH(A69,'Employee Master'!$A$5:$A$104,0)),"")</f>
        <v/>
      </c>
      <c r="E69" s="5" t="str">
        <f t="shared" ref="E69:E100" ca="1" si="2">IFERROR(IF(D69="","",D69-TODAY()),"")</f>
        <v/>
      </c>
      <c r="F69" s="8"/>
      <c r="G69" s="20"/>
      <c r="H69" s="8"/>
    </row>
    <row r="70" spans="1:8" ht="15" customHeight="1" x14ac:dyDescent="0.35">
      <c r="A70" s="8"/>
      <c r="B70" s="5" t="str">
        <f>IFERROR(INDEX('Employee Master'!$B$5:$B$104,MATCH(A70,'Employee Master'!$A$5:$A$104,0)),"")</f>
        <v/>
      </c>
      <c r="C70" s="21" t="str">
        <f>IFERROR(INDEX('Employee Master'!$G$5:$G$104,MATCH(A70,'Employee Master'!$A$5:$A$104,0)),"")</f>
        <v/>
      </c>
      <c r="D70" s="21" t="str">
        <f>IFERROR(INDEX('Employee Master'!$H$5:$H$104,MATCH(A70,'Employee Master'!$A$5:$A$104,0)),"")</f>
        <v/>
      </c>
      <c r="E70" s="5" t="str">
        <f t="shared" ca="1" si="2"/>
        <v/>
      </c>
      <c r="F70" s="8"/>
      <c r="G70" s="20"/>
      <c r="H70" s="8"/>
    </row>
    <row r="71" spans="1:8" ht="15" customHeight="1" x14ac:dyDescent="0.35">
      <c r="A71" s="8"/>
      <c r="B71" s="5" t="str">
        <f>IFERROR(INDEX('Employee Master'!$B$5:$B$104,MATCH(A71,'Employee Master'!$A$5:$A$104,0)),"")</f>
        <v/>
      </c>
      <c r="C71" s="21" t="str">
        <f>IFERROR(INDEX('Employee Master'!$G$5:$G$104,MATCH(A71,'Employee Master'!$A$5:$A$104,0)),"")</f>
        <v/>
      </c>
      <c r="D71" s="21" t="str">
        <f>IFERROR(INDEX('Employee Master'!$H$5:$H$104,MATCH(A71,'Employee Master'!$A$5:$A$104,0)),"")</f>
        <v/>
      </c>
      <c r="E71" s="5" t="str">
        <f t="shared" ca="1" si="2"/>
        <v/>
      </c>
      <c r="F71" s="8"/>
      <c r="G71" s="20"/>
      <c r="H71" s="8"/>
    </row>
    <row r="72" spans="1:8" ht="15" customHeight="1" x14ac:dyDescent="0.35">
      <c r="A72" s="8"/>
      <c r="B72" s="5" t="str">
        <f>IFERROR(INDEX('Employee Master'!$B$5:$B$104,MATCH(A72,'Employee Master'!$A$5:$A$104,0)),"")</f>
        <v/>
      </c>
      <c r="C72" s="21" t="str">
        <f>IFERROR(INDEX('Employee Master'!$G$5:$G$104,MATCH(A72,'Employee Master'!$A$5:$A$104,0)),"")</f>
        <v/>
      </c>
      <c r="D72" s="21" t="str">
        <f>IFERROR(INDEX('Employee Master'!$H$5:$H$104,MATCH(A72,'Employee Master'!$A$5:$A$104,0)),"")</f>
        <v/>
      </c>
      <c r="E72" s="5" t="str">
        <f t="shared" ca="1" si="2"/>
        <v/>
      </c>
      <c r="F72" s="8"/>
      <c r="G72" s="20"/>
      <c r="H72" s="8"/>
    </row>
    <row r="73" spans="1:8" ht="15" customHeight="1" x14ac:dyDescent="0.35">
      <c r="A73" s="8"/>
      <c r="B73" s="5" t="str">
        <f>IFERROR(INDEX('Employee Master'!$B$5:$B$104,MATCH(A73,'Employee Master'!$A$5:$A$104,0)),"")</f>
        <v/>
      </c>
      <c r="C73" s="21" t="str">
        <f>IFERROR(INDEX('Employee Master'!$G$5:$G$104,MATCH(A73,'Employee Master'!$A$5:$A$104,0)),"")</f>
        <v/>
      </c>
      <c r="D73" s="21" t="str">
        <f>IFERROR(INDEX('Employee Master'!$H$5:$H$104,MATCH(A73,'Employee Master'!$A$5:$A$104,0)),"")</f>
        <v/>
      </c>
      <c r="E73" s="5" t="str">
        <f t="shared" ca="1" si="2"/>
        <v/>
      </c>
      <c r="F73" s="8"/>
      <c r="G73" s="20"/>
      <c r="H73" s="8"/>
    </row>
    <row r="74" spans="1:8" ht="15" customHeight="1" x14ac:dyDescent="0.35">
      <c r="A74" s="8"/>
      <c r="B74" s="5" t="str">
        <f>IFERROR(INDEX('Employee Master'!$B$5:$B$104,MATCH(A74,'Employee Master'!$A$5:$A$104,0)),"")</f>
        <v/>
      </c>
      <c r="C74" s="21" t="str">
        <f>IFERROR(INDEX('Employee Master'!$G$5:$G$104,MATCH(A74,'Employee Master'!$A$5:$A$104,0)),"")</f>
        <v/>
      </c>
      <c r="D74" s="21" t="str">
        <f>IFERROR(INDEX('Employee Master'!$H$5:$H$104,MATCH(A74,'Employee Master'!$A$5:$A$104,0)),"")</f>
        <v/>
      </c>
      <c r="E74" s="5" t="str">
        <f t="shared" ca="1" si="2"/>
        <v/>
      </c>
      <c r="F74" s="8"/>
      <c r="G74" s="20"/>
      <c r="H74" s="8"/>
    </row>
    <row r="75" spans="1:8" ht="15" customHeight="1" x14ac:dyDescent="0.35">
      <c r="A75" s="8"/>
      <c r="B75" s="5" t="str">
        <f>IFERROR(INDEX('Employee Master'!$B$5:$B$104,MATCH(A75,'Employee Master'!$A$5:$A$104,0)),"")</f>
        <v/>
      </c>
      <c r="C75" s="21" t="str">
        <f>IFERROR(INDEX('Employee Master'!$G$5:$G$104,MATCH(A75,'Employee Master'!$A$5:$A$104,0)),"")</f>
        <v/>
      </c>
      <c r="D75" s="21" t="str">
        <f>IFERROR(INDEX('Employee Master'!$H$5:$H$104,MATCH(A75,'Employee Master'!$A$5:$A$104,0)),"")</f>
        <v/>
      </c>
      <c r="E75" s="5" t="str">
        <f t="shared" ca="1" si="2"/>
        <v/>
      </c>
      <c r="F75" s="8"/>
      <c r="G75" s="20"/>
      <c r="H75" s="8"/>
    </row>
    <row r="76" spans="1:8" ht="15" customHeight="1" x14ac:dyDescent="0.35">
      <c r="A76" s="8"/>
      <c r="B76" s="5" t="str">
        <f>IFERROR(INDEX('Employee Master'!$B$5:$B$104,MATCH(A76,'Employee Master'!$A$5:$A$104,0)),"")</f>
        <v/>
      </c>
      <c r="C76" s="21" t="str">
        <f>IFERROR(INDEX('Employee Master'!$G$5:$G$104,MATCH(A76,'Employee Master'!$A$5:$A$104,0)),"")</f>
        <v/>
      </c>
      <c r="D76" s="21" t="str">
        <f>IFERROR(INDEX('Employee Master'!$H$5:$H$104,MATCH(A76,'Employee Master'!$A$5:$A$104,0)),"")</f>
        <v/>
      </c>
      <c r="E76" s="5" t="str">
        <f t="shared" ca="1" si="2"/>
        <v/>
      </c>
      <c r="F76" s="8"/>
      <c r="G76" s="20"/>
      <c r="H76" s="8"/>
    </row>
    <row r="77" spans="1:8" ht="15" customHeight="1" x14ac:dyDescent="0.35">
      <c r="A77" s="8"/>
      <c r="B77" s="5" t="str">
        <f>IFERROR(INDEX('Employee Master'!$B$5:$B$104,MATCH(A77,'Employee Master'!$A$5:$A$104,0)),"")</f>
        <v/>
      </c>
      <c r="C77" s="21" t="str">
        <f>IFERROR(INDEX('Employee Master'!$G$5:$G$104,MATCH(A77,'Employee Master'!$A$5:$A$104,0)),"")</f>
        <v/>
      </c>
      <c r="D77" s="21" t="str">
        <f>IFERROR(INDEX('Employee Master'!$H$5:$H$104,MATCH(A77,'Employee Master'!$A$5:$A$104,0)),"")</f>
        <v/>
      </c>
      <c r="E77" s="5" t="str">
        <f t="shared" ca="1" si="2"/>
        <v/>
      </c>
      <c r="F77" s="8"/>
      <c r="G77" s="20"/>
      <c r="H77" s="8"/>
    </row>
    <row r="78" spans="1:8" ht="15" customHeight="1" x14ac:dyDescent="0.35">
      <c r="A78" s="8"/>
      <c r="B78" s="5" t="str">
        <f>IFERROR(INDEX('Employee Master'!$B$5:$B$104,MATCH(A78,'Employee Master'!$A$5:$A$104,0)),"")</f>
        <v/>
      </c>
      <c r="C78" s="21" t="str">
        <f>IFERROR(INDEX('Employee Master'!$G$5:$G$104,MATCH(A78,'Employee Master'!$A$5:$A$104,0)),"")</f>
        <v/>
      </c>
      <c r="D78" s="21" t="str">
        <f>IFERROR(INDEX('Employee Master'!$H$5:$H$104,MATCH(A78,'Employee Master'!$A$5:$A$104,0)),"")</f>
        <v/>
      </c>
      <c r="E78" s="5" t="str">
        <f t="shared" ca="1" si="2"/>
        <v/>
      </c>
      <c r="F78" s="8"/>
      <c r="G78" s="20"/>
      <c r="H78" s="8"/>
    </row>
    <row r="79" spans="1:8" ht="15" customHeight="1" x14ac:dyDescent="0.35">
      <c r="A79" s="8"/>
      <c r="B79" s="5" t="str">
        <f>IFERROR(INDEX('Employee Master'!$B$5:$B$104,MATCH(A79,'Employee Master'!$A$5:$A$104,0)),"")</f>
        <v/>
      </c>
      <c r="C79" s="21" t="str">
        <f>IFERROR(INDEX('Employee Master'!$G$5:$G$104,MATCH(A79,'Employee Master'!$A$5:$A$104,0)),"")</f>
        <v/>
      </c>
      <c r="D79" s="21" t="str">
        <f>IFERROR(INDEX('Employee Master'!$H$5:$H$104,MATCH(A79,'Employee Master'!$A$5:$A$104,0)),"")</f>
        <v/>
      </c>
      <c r="E79" s="5" t="str">
        <f t="shared" ca="1" si="2"/>
        <v/>
      </c>
      <c r="F79" s="8"/>
      <c r="G79" s="20"/>
      <c r="H79" s="8"/>
    </row>
    <row r="80" spans="1:8" ht="15" customHeight="1" x14ac:dyDescent="0.35">
      <c r="A80" s="8"/>
      <c r="B80" s="5" t="str">
        <f>IFERROR(INDEX('Employee Master'!$B$5:$B$104,MATCH(A80,'Employee Master'!$A$5:$A$104,0)),"")</f>
        <v/>
      </c>
      <c r="C80" s="21" t="str">
        <f>IFERROR(INDEX('Employee Master'!$G$5:$G$104,MATCH(A80,'Employee Master'!$A$5:$A$104,0)),"")</f>
        <v/>
      </c>
      <c r="D80" s="21" t="str">
        <f>IFERROR(INDEX('Employee Master'!$H$5:$H$104,MATCH(A80,'Employee Master'!$A$5:$A$104,0)),"")</f>
        <v/>
      </c>
      <c r="E80" s="5" t="str">
        <f t="shared" ca="1" si="2"/>
        <v/>
      </c>
      <c r="F80" s="8"/>
      <c r="G80" s="20"/>
      <c r="H80" s="8"/>
    </row>
    <row r="81" spans="1:8" ht="15" customHeight="1" x14ac:dyDescent="0.35">
      <c r="A81" s="8"/>
      <c r="B81" s="5" t="str">
        <f>IFERROR(INDEX('Employee Master'!$B$5:$B$104,MATCH(A81,'Employee Master'!$A$5:$A$104,0)),"")</f>
        <v/>
      </c>
      <c r="C81" s="21" t="str">
        <f>IFERROR(INDEX('Employee Master'!$G$5:$G$104,MATCH(A81,'Employee Master'!$A$5:$A$104,0)),"")</f>
        <v/>
      </c>
      <c r="D81" s="21" t="str">
        <f>IFERROR(INDEX('Employee Master'!$H$5:$H$104,MATCH(A81,'Employee Master'!$A$5:$A$104,0)),"")</f>
        <v/>
      </c>
      <c r="E81" s="5" t="str">
        <f t="shared" ca="1" si="2"/>
        <v/>
      </c>
      <c r="F81" s="8"/>
      <c r="G81" s="20"/>
      <c r="H81" s="8"/>
    </row>
    <row r="82" spans="1:8" ht="15" customHeight="1" x14ac:dyDescent="0.35">
      <c r="A82" s="8"/>
      <c r="B82" s="5" t="str">
        <f>IFERROR(INDEX('Employee Master'!$B$5:$B$104,MATCH(A82,'Employee Master'!$A$5:$A$104,0)),"")</f>
        <v/>
      </c>
      <c r="C82" s="21" t="str">
        <f>IFERROR(INDEX('Employee Master'!$G$5:$G$104,MATCH(A82,'Employee Master'!$A$5:$A$104,0)),"")</f>
        <v/>
      </c>
      <c r="D82" s="21" t="str">
        <f>IFERROR(INDEX('Employee Master'!$H$5:$H$104,MATCH(A82,'Employee Master'!$A$5:$A$104,0)),"")</f>
        <v/>
      </c>
      <c r="E82" s="5" t="str">
        <f t="shared" ca="1" si="2"/>
        <v/>
      </c>
      <c r="F82" s="8"/>
      <c r="G82" s="20"/>
      <c r="H82" s="8"/>
    </row>
    <row r="83" spans="1:8" ht="15" customHeight="1" x14ac:dyDescent="0.35">
      <c r="A83" s="8"/>
      <c r="B83" s="5" t="str">
        <f>IFERROR(INDEX('Employee Master'!$B$5:$B$104,MATCH(A83,'Employee Master'!$A$5:$A$104,0)),"")</f>
        <v/>
      </c>
      <c r="C83" s="21" t="str">
        <f>IFERROR(INDEX('Employee Master'!$G$5:$G$104,MATCH(A83,'Employee Master'!$A$5:$A$104,0)),"")</f>
        <v/>
      </c>
      <c r="D83" s="21" t="str">
        <f>IFERROR(INDEX('Employee Master'!$H$5:$H$104,MATCH(A83,'Employee Master'!$A$5:$A$104,0)),"")</f>
        <v/>
      </c>
      <c r="E83" s="5" t="str">
        <f t="shared" ca="1" si="2"/>
        <v/>
      </c>
      <c r="F83" s="8"/>
      <c r="G83" s="20"/>
      <c r="H83" s="8"/>
    </row>
    <row r="84" spans="1:8" ht="15" customHeight="1" x14ac:dyDescent="0.35">
      <c r="A84" s="8"/>
      <c r="B84" s="5" t="str">
        <f>IFERROR(INDEX('Employee Master'!$B$5:$B$104,MATCH(A84,'Employee Master'!$A$5:$A$104,0)),"")</f>
        <v/>
      </c>
      <c r="C84" s="21" t="str">
        <f>IFERROR(INDEX('Employee Master'!$G$5:$G$104,MATCH(A84,'Employee Master'!$A$5:$A$104,0)),"")</f>
        <v/>
      </c>
      <c r="D84" s="21" t="str">
        <f>IFERROR(INDEX('Employee Master'!$H$5:$H$104,MATCH(A84,'Employee Master'!$A$5:$A$104,0)),"")</f>
        <v/>
      </c>
      <c r="E84" s="5" t="str">
        <f t="shared" ca="1" si="2"/>
        <v/>
      </c>
      <c r="F84" s="8"/>
      <c r="G84" s="20"/>
      <c r="H84" s="8"/>
    </row>
    <row r="85" spans="1:8" ht="15" customHeight="1" x14ac:dyDescent="0.35">
      <c r="A85" s="8"/>
      <c r="B85" s="5" t="str">
        <f>IFERROR(INDEX('Employee Master'!$B$5:$B$104,MATCH(A85,'Employee Master'!$A$5:$A$104,0)),"")</f>
        <v/>
      </c>
      <c r="C85" s="21" t="str">
        <f>IFERROR(INDEX('Employee Master'!$G$5:$G$104,MATCH(A85,'Employee Master'!$A$5:$A$104,0)),"")</f>
        <v/>
      </c>
      <c r="D85" s="21" t="str">
        <f>IFERROR(INDEX('Employee Master'!$H$5:$H$104,MATCH(A85,'Employee Master'!$A$5:$A$104,0)),"")</f>
        <v/>
      </c>
      <c r="E85" s="5" t="str">
        <f t="shared" ca="1" si="2"/>
        <v/>
      </c>
      <c r="F85" s="8"/>
      <c r="G85" s="20"/>
      <c r="H85" s="8"/>
    </row>
    <row r="86" spans="1:8" ht="15" customHeight="1" x14ac:dyDescent="0.35">
      <c r="A86" s="8"/>
      <c r="B86" s="5" t="str">
        <f>IFERROR(INDEX('Employee Master'!$B$5:$B$104,MATCH(A86,'Employee Master'!$A$5:$A$104,0)),"")</f>
        <v/>
      </c>
      <c r="C86" s="21" t="str">
        <f>IFERROR(INDEX('Employee Master'!$G$5:$G$104,MATCH(A86,'Employee Master'!$A$5:$A$104,0)),"")</f>
        <v/>
      </c>
      <c r="D86" s="21" t="str">
        <f>IFERROR(INDEX('Employee Master'!$H$5:$H$104,MATCH(A86,'Employee Master'!$A$5:$A$104,0)),"")</f>
        <v/>
      </c>
      <c r="E86" s="5" t="str">
        <f t="shared" ca="1" si="2"/>
        <v/>
      </c>
      <c r="F86" s="8"/>
      <c r="G86" s="20"/>
      <c r="H86" s="8"/>
    </row>
    <row r="87" spans="1:8" ht="15" customHeight="1" x14ac:dyDescent="0.35">
      <c r="A87" s="8"/>
      <c r="B87" s="5" t="str">
        <f>IFERROR(INDEX('Employee Master'!$B$5:$B$104,MATCH(A87,'Employee Master'!$A$5:$A$104,0)),"")</f>
        <v/>
      </c>
      <c r="C87" s="21" t="str">
        <f>IFERROR(INDEX('Employee Master'!$G$5:$G$104,MATCH(A87,'Employee Master'!$A$5:$A$104,0)),"")</f>
        <v/>
      </c>
      <c r="D87" s="21" t="str">
        <f>IFERROR(INDEX('Employee Master'!$H$5:$H$104,MATCH(A87,'Employee Master'!$A$5:$A$104,0)),"")</f>
        <v/>
      </c>
      <c r="E87" s="5" t="str">
        <f t="shared" ca="1" si="2"/>
        <v/>
      </c>
      <c r="F87" s="8"/>
      <c r="G87" s="20"/>
      <c r="H87" s="8"/>
    </row>
    <row r="88" spans="1:8" ht="15" customHeight="1" x14ac:dyDescent="0.35">
      <c r="A88" s="8"/>
      <c r="B88" s="5" t="str">
        <f>IFERROR(INDEX('Employee Master'!$B$5:$B$104,MATCH(A88,'Employee Master'!$A$5:$A$104,0)),"")</f>
        <v/>
      </c>
      <c r="C88" s="21" t="str">
        <f>IFERROR(INDEX('Employee Master'!$G$5:$G$104,MATCH(A88,'Employee Master'!$A$5:$A$104,0)),"")</f>
        <v/>
      </c>
      <c r="D88" s="21" t="str">
        <f>IFERROR(INDEX('Employee Master'!$H$5:$H$104,MATCH(A88,'Employee Master'!$A$5:$A$104,0)),"")</f>
        <v/>
      </c>
      <c r="E88" s="5" t="str">
        <f t="shared" ca="1" si="2"/>
        <v/>
      </c>
      <c r="F88" s="8"/>
      <c r="G88" s="20"/>
      <c r="H88" s="8"/>
    </row>
    <row r="89" spans="1:8" ht="15" customHeight="1" x14ac:dyDescent="0.35">
      <c r="A89" s="8"/>
      <c r="B89" s="5" t="str">
        <f>IFERROR(INDEX('Employee Master'!$B$5:$B$104,MATCH(A89,'Employee Master'!$A$5:$A$104,0)),"")</f>
        <v/>
      </c>
      <c r="C89" s="21" t="str">
        <f>IFERROR(INDEX('Employee Master'!$G$5:$G$104,MATCH(A89,'Employee Master'!$A$5:$A$104,0)),"")</f>
        <v/>
      </c>
      <c r="D89" s="21" t="str">
        <f>IFERROR(INDEX('Employee Master'!$H$5:$H$104,MATCH(A89,'Employee Master'!$A$5:$A$104,0)),"")</f>
        <v/>
      </c>
      <c r="E89" s="5" t="str">
        <f t="shared" ca="1" si="2"/>
        <v/>
      </c>
      <c r="F89" s="8"/>
      <c r="G89" s="20"/>
      <c r="H89" s="8"/>
    </row>
    <row r="90" spans="1:8" ht="15" customHeight="1" x14ac:dyDescent="0.35">
      <c r="A90" s="8"/>
      <c r="B90" s="5" t="str">
        <f>IFERROR(INDEX('Employee Master'!$B$5:$B$104,MATCH(A90,'Employee Master'!$A$5:$A$104,0)),"")</f>
        <v/>
      </c>
      <c r="C90" s="21" t="str">
        <f>IFERROR(INDEX('Employee Master'!$G$5:$G$104,MATCH(A90,'Employee Master'!$A$5:$A$104,0)),"")</f>
        <v/>
      </c>
      <c r="D90" s="21" t="str">
        <f>IFERROR(INDEX('Employee Master'!$H$5:$H$104,MATCH(A90,'Employee Master'!$A$5:$A$104,0)),"")</f>
        <v/>
      </c>
      <c r="E90" s="5" t="str">
        <f t="shared" ca="1" si="2"/>
        <v/>
      </c>
      <c r="F90" s="8"/>
      <c r="G90" s="20"/>
      <c r="H90" s="8"/>
    </row>
    <row r="91" spans="1:8" ht="15" customHeight="1" x14ac:dyDescent="0.35">
      <c r="A91" s="8"/>
      <c r="B91" s="5" t="str">
        <f>IFERROR(INDEX('Employee Master'!$B$5:$B$104,MATCH(A91,'Employee Master'!$A$5:$A$104,0)),"")</f>
        <v/>
      </c>
      <c r="C91" s="21" t="str">
        <f>IFERROR(INDEX('Employee Master'!$G$5:$G$104,MATCH(A91,'Employee Master'!$A$5:$A$104,0)),"")</f>
        <v/>
      </c>
      <c r="D91" s="21" t="str">
        <f>IFERROR(INDEX('Employee Master'!$H$5:$H$104,MATCH(A91,'Employee Master'!$A$5:$A$104,0)),"")</f>
        <v/>
      </c>
      <c r="E91" s="5" t="str">
        <f t="shared" ca="1" si="2"/>
        <v/>
      </c>
      <c r="F91" s="8"/>
      <c r="G91" s="20"/>
      <c r="H91" s="8"/>
    </row>
    <row r="92" spans="1:8" ht="15" customHeight="1" x14ac:dyDescent="0.35">
      <c r="A92" s="8"/>
      <c r="B92" s="5" t="str">
        <f>IFERROR(INDEX('Employee Master'!$B$5:$B$104,MATCH(A92,'Employee Master'!$A$5:$A$104,0)),"")</f>
        <v/>
      </c>
      <c r="C92" s="21" t="str">
        <f>IFERROR(INDEX('Employee Master'!$G$5:$G$104,MATCH(A92,'Employee Master'!$A$5:$A$104,0)),"")</f>
        <v/>
      </c>
      <c r="D92" s="21" t="str">
        <f>IFERROR(INDEX('Employee Master'!$H$5:$H$104,MATCH(A92,'Employee Master'!$A$5:$A$104,0)),"")</f>
        <v/>
      </c>
      <c r="E92" s="5" t="str">
        <f t="shared" ca="1" si="2"/>
        <v/>
      </c>
      <c r="F92" s="8"/>
      <c r="G92" s="20"/>
      <c r="H92" s="8"/>
    </row>
    <row r="93" spans="1:8" ht="15" customHeight="1" x14ac:dyDescent="0.35">
      <c r="A93" s="8"/>
      <c r="B93" s="5" t="str">
        <f>IFERROR(INDEX('Employee Master'!$B$5:$B$104,MATCH(A93,'Employee Master'!$A$5:$A$104,0)),"")</f>
        <v/>
      </c>
      <c r="C93" s="21" t="str">
        <f>IFERROR(INDEX('Employee Master'!$G$5:$G$104,MATCH(A93,'Employee Master'!$A$5:$A$104,0)),"")</f>
        <v/>
      </c>
      <c r="D93" s="21" t="str">
        <f>IFERROR(INDEX('Employee Master'!$H$5:$H$104,MATCH(A93,'Employee Master'!$A$5:$A$104,0)),"")</f>
        <v/>
      </c>
      <c r="E93" s="5" t="str">
        <f t="shared" ca="1" si="2"/>
        <v/>
      </c>
      <c r="F93" s="8"/>
      <c r="G93" s="20"/>
      <c r="H93" s="8"/>
    </row>
    <row r="94" spans="1:8" ht="15" customHeight="1" x14ac:dyDescent="0.35">
      <c r="A94" s="8"/>
      <c r="B94" s="5" t="str">
        <f>IFERROR(INDEX('Employee Master'!$B$5:$B$104,MATCH(A94,'Employee Master'!$A$5:$A$104,0)),"")</f>
        <v/>
      </c>
      <c r="C94" s="21" t="str">
        <f>IFERROR(INDEX('Employee Master'!$G$5:$G$104,MATCH(A94,'Employee Master'!$A$5:$A$104,0)),"")</f>
        <v/>
      </c>
      <c r="D94" s="21" t="str">
        <f>IFERROR(INDEX('Employee Master'!$H$5:$H$104,MATCH(A94,'Employee Master'!$A$5:$A$104,0)),"")</f>
        <v/>
      </c>
      <c r="E94" s="5" t="str">
        <f t="shared" ca="1" si="2"/>
        <v/>
      </c>
      <c r="F94" s="8"/>
      <c r="G94" s="20"/>
      <c r="H94" s="8"/>
    </row>
    <row r="95" spans="1:8" ht="15" customHeight="1" x14ac:dyDescent="0.35">
      <c r="A95" s="8"/>
      <c r="B95" s="5" t="str">
        <f>IFERROR(INDEX('Employee Master'!$B$5:$B$104,MATCH(A95,'Employee Master'!$A$5:$A$104,0)),"")</f>
        <v/>
      </c>
      <c r="C95" s="21" t="str">
        <f>IFERROR(INDEX('Employee Master'!$G$5:$G$104,MATCH(A95,'Employee Master'!$A$5:$A$104,0)),"")</f>
        <v/>
      </c>
      <c r="D95" s="21" t="str">
        <f>IFERROR(INDEX('Employee Master'!$H$5:$H$104,MATCH(A95,'Employee Master'!$A$5:$A$104,0)),"")</f>
        <v/>
      </c>
      <c r="E95" s="5" t="str">
        <f t="shared" ca="1" si="2"/>
        <v/>
      </c>
      <c r="F95" s="8"/>
      <c r="G95" s="20"/>
      <c r="H95" s="8"/>
    </row>
    <row r="96" spans="1:8" ht="15" customHeight="1" x14ac:dyDescent="0.35">
      <c r="A96" s="8"/>
      <c r="B96" s="5" t="str">
        <f>IFERROR(INDEX('Employee Master'!$B$5:$B$104,MATCH(A96,'Employee Master'!$A$5:$A$104,0)),"")</f>
        <v/>
      </c>
      <c r="C96" s="21" t="str">
        <f>IFERROR(INDEX('Employee Master'!$G$5:$G$104,MATCH(A96,'Employee Master'!$A$5:$A$104,0)),"")</f>
        <v/>
      </c>
      <c r="D96" s="21" t="str">
        <f>IFERROR(INDEX('Employee Master'!$H$5:$H$104,MATCH(A96,'Employee Master'!$A$5:$A$104,0)),"")</f>
        <v/>
      </c>
      <c r="E96" s="5" t="str">
        <f t="shared" ca="1" si="2"/>
        <v/>
      </c>
      <c r="F96" s="8"/>
      <c r="G96" s="20"/>
      <c r="H96" s="8"/>
    </row>
    <row r="97" spans="1:8" ht="15" customHeight="1" x14ac:dyDescent="0.35">
      <c r="A97" s="8"/>
      <c r="B97" s="5" t="str">
        <f>IFERROR(INDEX('Employee Master'!$B$5:$B$104,MATCH(A97,'Employee Master'!$A$5:$A$104,0)),"")</f>
        <v/>
      </c>
      <c r="C97" s="21" t="str">
        <f>IFERROR(INDEX('Employee Master'!$G$5:$G$104,MATCH(A97,'Employee Master'!$A$5:$A$104,0)),"")</f>
        <v/>
      </c>
      <c r="D97" s="21" t="str">
        <f>IFERROR(INDEX('Employee Master'!$H$5:$H$104,MATCH(A97,'Employee Master'!$A$5:$A$104,0)),"")</f>
        <v/>
      </c>
      <c r="E97" s="5" t="str">
        <f t="shared" ca="1" si="2"/>
        <v/>
      </c>
      <c r="F97" s="8"/>
      <c r="G97" s="20"/>
      <c r="H97" s="8"/>
    </row>
    <row r="98" spans="1:8" ht="15" customHeight="1" x14ac:dyDescent="0.35">
      <c r="A98" s="8"/>
      <c r="B98" s="5" t="str">
        <f>IFERROR(INDEX('Employee Master'!$B$5:$B$104,MATCH(A98,'Employee Master'!$A$5:$A$104,0)),"")</f>
        <v/>
      </c>
      <c r="C98" s="21" t="str">
        <f>IFERROR(INDEX('Employee Master'!$G$5:$G$104,MATCH(A98,'Employee Master'!$A$5:$A$104,0)),"")</f>
        <v/>
      </c>
      <c r="D98" s="21" t="str">
        <f>IFERROR(INDEX('Employee Master'!$H$5:$H$104,MATCH(A98,'Employee Master'!$A$5:$A$104,0)),"")</f>
        <v/>
      </c>
      <c r="E98" s="5" t="str">
        <f t="shared" ca="1" si="2"/>
        <v/>
      </c>
      <c r="F98" s="8"/>
      <c r="G98" s="20"/>
      <c r="H98" s="8"/>
    </row>
    <row r="99" spans="1:8" ht="15" customHeight="1" x14ac:dyDescent="0.35">
      <c r="A99" s="8"/>
      <c r="B99" s="5" t="str">
        <f>IFERROR(INDEX('Employee Master'!$B$5:$B$104,MATCH(A99,'Employee Master'!$A$5:$A$104,0)),"")</f>
        <v/>
      </c>
      <c r="C99" s="21" t="str">
        <f>IFERROR(INDEX('Employee Master'!$G$5:$G$104,MATCH(A99,'Employee Master'!$A$5:$A$104,0)),"")</f>
        <v/>
      </c>
      <c r="D99" s="21" t="str">
        <f>IFERROR(INDEX('Employee Master'!$H$5:$H$104,MATCH(A99,'Employee Master'!$A$5:$A$104,0)),"")</f>
        <v/>
      </c>
      <c r="E99" s="5" t="str">
        <f t="shared" ca="1" si="2"/>
        <v/>
      </c>
      <c r="F99" s="8"/>
      <c r="G99" s="20"/>
      <c r="H99" s="8"/>
    </row>
    <row r="100" spans="1:8" ht="15" customHeight="1" x14ac:dyDescent="0.35">
      <c r="A100" s="8"/>
      <c r="B100" s="5" t="str">
        <f>IFERROR(INDEX('Employee Master'!$B$5:$B$104,MATCH(A100,'Employee Master'!$A$5:$A$104,0)),"")</f>
        <v/>
      </c>
      <c r="C100" s="21" t="str">
        <f>IFERROR(INDEX('Employee Master'!$G$5:$G$104,MATCH(A100,'Employee Master'!$A$5:$A$104,0)),"")</f>
        <v/>
      </c>
      <c r="D100" s="21" t="str">
        <f>IFERROR(INDEX('Employee Master'!$H$5:$H$104,MATCH(A100,'Employee Master'!$A$5:$A$104,0)),"")</f>
        <v/>
      </c>
      <c r="E100" s="5" t="str">
        <f t="shared" ca="1" si="2"/>
        <v/>
      </c>
      <c r="F100" s="8"/>
      <c r="G100" s="20"/>
      <c r="H100" s="8"/>
    </row>
    <row r="101" spans="1:8" ht="15" customHeight="1" x14ac:dyDescent="0.35">
      <c r="A101" s="8"/>
      <c r="B101" s="5" t="str">
        <f>IFERROR(INDEX('Employee Master'!$B$5:$B$104,MATCH(A101,'Employee Master'!$A$5:$A$104,0)),"")</f>
        <v/>
      </c>
      <c r="C101" s="21" t="str">
        <f>IFERROR(INDEX('Employee Master'!$G$5:$G$104,MATCH(A101,'Employee Master'!$A$5:$A$104,0)),"")</f>
        <v/>
      </c>
      <c r="D101" s="21" t="str">
        <f>IFERROR(INDEX('Employee Master'!$H$5:$H$104,MATCH(A101,'Employee Master'!$A$5:$A$104,0)),"")</f>
        <v/>
      </c>
      <c r="E101" s="5" t="str">
        <f t="shared" ref="E101:E104" ca="1" si="3">IFERROR(IF(D101="","",D101-TODAY()),"")</f>
        <v/>
      </c>
      <c r="F101" s="8"/>
      <c r="G101" s="20"/>
      <c r="H101" s="8"/>
    </row>
    <row r="102" spans="1:8" ht="15" customHeight="1" x14ac:dyDescent="0.35">
      <c r="A102" s="8"/>
      <c r="B102" s="5" t="str">
        <f>IFERROR(INDEX('Employee Master'!$B$5:$B$104,MATCH(A102,'Employee Master'!$A$5:$A$104,0)),"")</f>
        <v/>
      </c>
      <c r="C102" s="21" t="str">
        <f>IFERROR(INDEX('Employee Master'!$G$5:$G$104,MATCH(A102,'Employee Master'!$A$5:$A$104,0)),"")</f>
        <v/>
      </c>
      <c r="D102" s="21" t="str">
        <f>IFERROR(INDEX('Employee Master'!$H$5:$H$104,MATCH(A102,'Employee Master'!$A$5:$A$104,0)),"")</f>
        <v/>
      </c>
      <c r="E102" s="5" t="str">
        <f t="shared" ca="1" si="3"/>
        <v/>
      </c>
      <c r="F102" s="8"/>
      <c r="G102" s="20"/>
      <c r="H102" s="8"/>
    </row>
    <row r="103" spans="1:8" ht="15" customHeight="1" x14ac:dyDescent="0.35">
      <c r="A103" s="8"/>
      <c r="B103" s="5" t="str">
        <f>IFERROR(INDEX('Employee Master'!$B$5:$B$104,MATCH(A103,'Employee Master'!$A$5:$A$104,0)),"")</f>
        <v/>
      </c>
      <c r="C103" s="21" t="str">
        <f>IFERROR(INDEX('Employee Master'!$G$5:$G$104,MATCH(A103,'Employee Master'!$A$5:$A$104,0)),"")</f>
        <v/>
      </c>
      <c r="D103" s="21" t="str">
        <f>IFERROR(INDEX('Employee Master'!$H$5:$H$104,MATCH(A103,'Employee Master'!$A$5:$A$104,0)),"")</f>
        <v/>
      </c>
      <c r="E103" s="5" t="str">
        <f t="shared" ca="1" si="3"/>
        <v/>
      </c>
      <c r="F103" s="8"/>
      <c r="G103" s="20"/>
      <c r="H103" s="8"/>
    </row>
    <row r="104" spans="1:8" ht="15" customHeight="1" x14ac:dyDescent="0.35">
      <c r="A104" s="8"/>
      <c r="B104" s="5" t="str">
        <f>IFERROR(INDEX('Employee Master'!$B$5:$B$104,MATCH(A104,'Employee Master'!$A$5:$A$104,0)),"")</f>
        <v/>
      </c>
      <c r="C104" s="21" t="str">
        <f>IFERROR(INDEX('Employee Master'!$G$5:$G$104,MATCH(A104,'Employee Master'!$A$5:$A$104,0)),"")</f>
        <v/>
      </c>
      <c r="D104" s="21" t="str">
        <f>IFERROR(INDEX('Employee Master'!$H$5:$H$104,MATCH(A104,'Employee Master'!$A$5:$A$104,0)),"")</f>
        <v/>
      </c>
      <c r="E104" s="5" t="str">
        <f t="shared" ca="1" si="3"/>
        <v/>
      </c>
      <c r="F104" s="8"/>
      <c r="G104" s="20"/>
      <c r="H104" s="8"/>
    </row>
  </sheetData>
  <mergeCells count="2">
    <mergeCell ref="A1:H1"/>
    <mergeCell ref="A2:H2"/>
  </mergeCells>
  <conditionalFormatting sqref="E5:E104">
    <cfRule type="expression" dxfId="16" priority="2">
      <formula>AND(ISNUMBER(E5),E5&lt;=14,E5&gt;=0)</formula>
    </cfRule>
    <cfRule type="expression" dxfId="15" priority="3">
      <formula>AND(ISNUMBER(E5),E5&gt;14,E5&lt;=30)</formula>
    </cfRule>
    <cfRule type="expression" dxfId="14" priority="4">
      <formula>AND(ISNUMBER(E5),E5&lt;0,F5="Pending")</formula>
    </cfRule>
  </conditionalFormatting>
  <dataValidations count="1">
    <dataValidation type="list" allowBlank="1" sqref="F5:F104" xr:uid="{00000000-0002-0000-0900-000000000000}">
      <formula1>"Pending,Confirm,Extend,Release,Resigned"</formula1>
      <formula2>0</formula2>
    </dataValidation>
  </dataValidation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05"/>
  <sheetViews>
    <sheetView zoomScaleNormal="100" workbookViewId="0">
      <pane ySplit="5" topLeftCell="A6" activePane="bottomLeft" state="frozen"/>
      <selection pane="bottomLeft"/>
    </sheetView>
  </sheetViews>
  <sheetFormatPr defaultColWidth="8.6328125" defaultRowHeight="14.5" x14ac:dyDescent="0.35"/>
  <cols>
    <col min="1" max="1" width="12" customWidth="1"/>
    <col min="2" max="2" width="22" customWidth="1"/>
    <col min="3" max="5" width="14" customWidth="1"/>
    <col min="6" max="6" width="12" customWidth="1"/>
    <col min="7" max="7" width="16" customWidth="1"/>
    <col min="8" max="9" width="14" customWidth="1"/>
    <col min="10" max="10" width="16" customWidth="1"/>
    <col min="11" max="11" width="24" customWidth="1"/>
  </cols>
  <sheetData>
    <row r="1" spans="1:11" ht="19.5" customHeight="1" x14ac:dyDescent="0.5">
      <c r="A1" s="33" t="s">
        <v>304</v>
      </c>
      <c r="B1" s="33"/>
      <c r="C1" s="33"/>
      <c r="D1" s="33"/>
      <c r="E1" s="33"/>
      <c r="F1" s="33"/>
      <c r="G1" s="33"/>
      <c r="H1" s="33"/>
      <c r="I1" s="33"/>
      <c r="J1" s="33"/>
      <c r="K1" s="33"/>
    </row>
    <row r="2" spans="1:11" ht="15" customHeight="1" x14ac:dyDescent="0.35">
      <c r="A2" s="34" t="s">
        <v>305</v>
      </c>
      <c r="B2" s="34"/>
      <c r="C2" s="34"/>
      <c r="D2" s="34"/>
      <c r="E2" s="34"/>
      <c r="F2" s="34"/>
      <c r="G2" s="34"/>
      <c r="H2" s="34"/>
      <c r="I2" s="34"/>
      <c r="J2" s="34"/>
      <c r="K2" s="34"/>
    </row>
    <row r="3" spans="1:11" ht="30" customHeight="1" x14ac:dyDescent="0.35">
      <c r="A3" s="40" t="s">
        <v>306</v>
      </c>
      <c r="B3" s="40"/>
      <c r="C3" s="40"/>
      <c r="D3" s="40"/>
      <c r="E3" s="40"/>
      <c r="F3" s="40"/>
      <c r="G3" s="40"/>
      <c r="H3" s="40"/>
      <c r="I3" s="40"/>
      <c r="J3" s="40"/>
      <c r="K3" s="40"/>
    </row>
    <row r="5" spans="1:11" ht="31.5" customHeight="1" x14ac:dyDescent="0.35">
      <c r="A5" s="12" t="s">
        <v>197</v>
      </c>
      <c r="B5" s="12" t="s">
        <v>231</v>
      </c>
      <c r="C5" s="12" t="s">
        <v>84</v>
      </c>
      <c r="D5" s="12" t="s">
        <v>307</v>
      </c>
      <c r="E5" s="12" t="s">
        <v>308</v>
      </c>
      <c r="F5" s="12" t="s">
        <v>309</v>
      </c>
      <c r="G5" s="12" t="s">
        <v>310</v>
      </c>
      <c r="H5" s="12" t="s">
        <v>311</v>
      </c>
      <c r="I5" s="12" t="s">
        <v>312</v>
      </c>
      <c r="J5" s="12" t="s">
        <v>90</v>
      </c>
      <c r="K5" s="12" t="s">
        <v>155</v>
      </c>
    </row>
    <row r="6" spans="1:11" ht="15" customHeight="1" x14ac:dyDescent="0.35">
      <c r="A6" s="8"/>
      <c r="B6" s="5" t="str">
        <f>IFERROR(INDEX('Employee Master'!$B$5:$B$104,MATCH(A6,'Employee Master'!$A$5:$A$104,0)),"")</f>
        <v/>
      </c>
      <c r="C6" s="5" t="str">
        <f>IFERROR(INDEX('Employee Master'!$F$5:$F$104,MATCH(A6,'Employee Master'!$A$5:$A$104,0)),"")</f>
        <v/>
      </c>
      <c r="D6" s="20"/>
      <c r="E6" s="5" t="str">
        <f t="shared" ref="E6:E37" ca="1" si="0">IFERROR(IF(D6="","",D6-TODAY()),"")</f>
        <v/>
      </c>
      <c r="F6" s="8"/>
      <c r="G6" s="8"/>
      <c r="H6" s="20"/>
      <c r="I6" s="5" t="str">
        <f t="shared" ref="I6:I37" ca="1" si="1">IFERROR(IF(H6="","",H6-TODAY()),"")</f>
        <v/>
      </c>
      <c r="J6" s="8"/>
      <c r="K6" s="8"/>
    </row>
    <row r="7" spans="1:11" ht="15" customHeight="1" x14ac:dyDescent="0.35">
      <c r="A7" s="8"/>
      <c r="B7" s="5" t="str">
        <f>IFERROR(INDEX('Employee Master'!$B$5:$B$104,MATCH(A7,'Employee Master'!$A$5:$A$104,0)),"")</f>
        <v/>
      </c>
      <c r="C7" s="5" t="str">
        <f>IFERROR(INDEX('Employee Master'!$F$5:$F$104,MATCH(A7,'Employee Master'!$A$5:$A$104,0)),"")</f>
        <v/>
      </c>
      <c r="D7" s="20"/>
      <c r="E7" s="5" t="str">
        <f t="shared" ca="1" si="0"/>
        <v/>
      </c>
      <c r="F7" s="8"/>
      <c r="G7" s="8"/>
      <c r="H7" s="20"/>
      <c r="I7" s="5" t="str">
        <f t="shared" ca="1" si="1"/>
        <v/>
      </c>
      <c r="J7" s="8"/>
      <c r="K7" s="8"/>
    </row>
    <row r="8" spans="1:11" ht="15" customHeight="1" x14ac:dyDescent="0.35">
      <c r="A8" s="8"/>
      <c r="B8" s="5" t="str">
        <f>IFERROR(INDEX('Employee Master'!$B$5:$B$104,MATCH(A8,'Employee Master'!$A$5:$A$104,0)),"")</f>
        <v/>
      </c>
      <c r="C8" s="5" t="str">
        <f>IFERROR(INDEX('Employee Master'!$F$5:$F$104,MATCH(A8,'Employee Master'!$A$5:$A$104,0)),"")</f>
        <v/>
      </c>
      <c r="D8" s="20"/>
      <c r="E8" s="5" t="str">
        <f t="shared" ca="1" si="0"/>
        <v/>
      </c>
      <c r="F8" s="8"/>
      <c r="G8" s="8"/>
      <c r="H8" s="20"/>
      <c r="I8" s="5" t="str">
        <f t="shared" ca="1" si="1"/>
        <v/>
      </c>
      <c r="J8" s="8"/>
      <c r="K8" s="8"/>
    </row>
    <row r="9" spans="1:11" ht="15" customHeight="1" x14ac:dyDescent="0.35">
      <c r="A9" s="8"/>
      <c r="B9" s="5" t="str">
        <f>IFERROR(INDEX('Employee Master'!$B$5:$B$104,MATCH(A9,'Employee Master'!$A$5:$A$104,0)),"")</f>
        <v/>
      </c>
      <c r="C9" s="5" t="str">
        <f>IFERROR(INDEX('Employee Master'!$F$5:$F$104,MATCH(A9,'Employee Master'!$A$5:$A$104,0)),"")</f>
        <v/>
      </c>
      <c r="D9" s="20"/>
      <c r="E9" s="5" t="str">
        <f t="shared" ca="1" si="0"/>
        <v/>
      </c>
      <c r="F9" s="8"/>
      <c r="G9" s="8"/>
      <c r="H9" s="20"/>
      <c r="I9" s="5" t="str">
        <f t="shared" ca="1" si="1"/>
        <v/>
      </c>
      <c r="J9" s="8"/>
      <c r="K9" s="8"/>
    </row>
    <row r="10" spans="1:11" ht="15" customHeight="1" x14ac:dyDescent="0.35">
      <c r="A10" s="8"/>
      <c r="B10" s="5" t="str">
        <f>IFERROR(INDEX('Employee Master'!$B$5:$B$104,MATCH(A10,'Employee Master'!$A$5:$A$104,0)),"")</f>
        <v/>
      </c>
      <c r="C10" s="5" t="str">
        <f>IFERROR(INDEX('Employee Master'!$F$5:$F$104,MATCH(A10,'Employee Master'!$A$5:$A$104,0)),"")</f>
        <v/>
      </c>
      <c r="D10" s="20"/>
      <c r="E10" s="5" t="str">
        <f t="shared" ca="1" si="0"/>
        <v/>
      </c>
      <c r="F10" s="8"/>
      <c r="G10" s="8"/>
      <c r="H10" s="20"/>
      <c r="I10" s="5" t="str">
        <f t="shared" ca="1" si="1"/>
        <v/>
      </c>
      <c r="J10" s="8"/>
      <c r="K10" s="8"/>
    </row>
    <row r="11" spans="1:11" ht="15" customHeight="1" x14ac:dyDescent="0.35">
      <c r="A11" s="8"/>
      <c r="B11" s="5" t="str">
        <f>IFERROR(INDEX('Employee Master'!$B$5:$B$104,MATCH(A11,'Employee Master'!$A$5:$A$104,0)),"")</f>
        <v/>
      </c>
      <c r="C11" s="5" t="str">
        <f>IFERROR(INDEX('Employee Master'!$F$5:$F$104,MATCH(A11,'Employee Master'!$A$5:$A$104,0)),"")</f>
        <v/>
      </c>
      <c r="D11" s="20"/>
      <c r="E11" s="5" t="str">
        <f t="shared" ca="1" si="0"/>
        <v/>
      </c>
      <c r="F11" s="8"/>
      <c r="G11" s="8"/>
      <c r="H11" s="20"/>
      <c r="I11" s="5" t="str">
        <f t="shared" ca="1" si="1"/>
        <v/>
      </c>
      <c r="J11" s="8"/>
      <c r="K11" s="8"/>
    </row>
    <row r="12" spans="1:11" ht="15" customHeight="1" x14ac:dyDescent="0.35">
      <c r="A12" s="8"/>
      <c r="B12" s="5" t="str">
        <f>IFERROR(INDEX('Employee Master'!$B$5:$B$104,MATCH(A12,'Employee Master'!$A$5:$A$104,0)),"")</f>
        <v/>
      </c>
      <c r="C12" s="5" t="str">
        <f>IFERROR(INDEX('Employee Master'!$F$5:$F$104,MATCH(A12,'Employee Master'!$A$5:$A$104,0)),"")</f>
        <v/>
      </c>
      <c r="D12" s="20"/>
      <c r="E12" s="5" t="str">
        <f t="shared" ca="1" si="0"/>
        <v/>
      </c>
      <c r="F12" s="8"/>
      <c r="G12" s="8"/>
      <c r="H12" s="20"/>
      <c r="I12" s="5" t="str">
        <f t="shared" ca="1" si="1"/>
        <v/>
      </c>
      <c r="J12" s="8"/>
      <c r="K12" s="8"/>
    </row>
    <row r="13" spans="1:11" ht="15" customHeight="1" x14ac:dyDescent="0.35">
      <c r="A13" s="8"/>
      <c r="B13" s="5" t="str">
        <f>IFERROR(INDEX('Employee Master'!$B$5:$B$104,MATCH(A13,'Employee Master'!$A$5:$A$104,0)),"")</f>
        <v/>
      </c>
      <c r="C13" s="5" t="str">
        <f>IFERROR(INDEX('Employee Master'!$F$5:$F$104,MATCH(A13,'Employee Master'!$A$5:$A$104,0)),"")</f>
        <v/>
      </c>
      <c r="D13" s="20"/>
      <c r="E13" s="5" t="str">
        <f t="shared" ca="1" si="0"/>
        <v/>
      </c>
      <c r="F13" s="8"/>
      <c r="G13" s="8"/>
      <c r="H13" s="20"/>
      <c r="I13" s="5" t="str">
        <f t="shared" ca="1" si="1"/>
        <v/>
      </c>
      <c r="J13" s="8"/>
      <c r="K13" s="8"/>
    </row>
    <row r="14" spans="1:11" ht="15" customHeight="1" x14ac:dyDescent="0.35">
      <c r="A14" s="8"/>
      <c r="B14" s="5" t="str">
        <f>IFERROR(INDEX('Employee Master'!$B$5:$B$104,MATCH(A14,'Employee Master'!$A$5:$A$104,0)),"")</f>
        <v/>
      </c>
      <c r="C14" s="5" t="str">
        <f>IFERROR(INDEX('Employee Master'!$F$5:$F$104,MATCH(A14,'Employee Master'!$A$5:$A$104,0)),"")</f>
        <v/>
      </c>
      <c r="D14" s="20"/>
      <c r="E14" s="5" t="str">
        <f t="shared" ca="1" si="0"/>
        <v/>
      </c>
      <c r="F14" s="8"/>
      <c r="G14" s="8"/>
      <c r="H14" s="20"/>
      <c r="I14" s="5" t="str">
        <f t="shared" ca="1" si="1"/>
        <v/>
      </c>
      <c r="J14" s="8"/>
      <c r="K14" s="8"/>
    </row>
    <row r="15" spans="1:11" ht="15" customHeight="1" x14ac:dyDescent="0.35">
      <c r="A15" s="8"/>
      <c r="B15" s="5" t="str">
        <f>IFERROR(INDEX('Employee Master'!$B$5:$B$104,MATCH(A15,'Employee Master'!$A$5:$A$104,0)),"")</f>
        <v/>
      </c>
      <c r="C15" s="5" t="str">
        <f>IFERROR(INDEX('Employee Master'!$F$5:$F$104,MATCH(A15,'Employee Master'!$A$5:$A$104,0)),"")</f>
        <v/>
      </c>
      <c r="D15" s="20"/>
      <c r="E15" s="5" t="str">
        <f t="shared" ca="1" si="0"/>
        <v/>
      </c>
      <c r="F15" s="8"/>
      <c r="G15" s="8"/>
      <c r="H15" s="20"/>
      <c r="I15" s="5" t="str">
        <f t="shared" ca="1" si="1"/>
        <v/>
      </c>
      <c r="J15" s="8"/>
      <c r="K15" s="8"/>
    </row>
    <row r="16" spans="1:11" ht="15" customHeight="1" x14ac:dyDescent="0.35">
      <c r="A16" s="8"/>
      <c r="B16" s="5" t="str">
        <f>IFERROR(INDEX('Employee Master'!$B$5:$B$104,MATCH(A16,'Employee Master'!$A$5:$A$104,0)),"")</f>
        <v/>
      </c>
      <c r="C16" s="5" t="str">
        <f>IFERROR(INDEX('Employee Master'!$F$5:$F$104,MATCH(A16,'Employee Master'!$A$5:$A$104,0)),"")</f>
        <v/>
      </c>
      <c r="D16" s="20"/>
      <c r="E16" s="5" t="str">
        <f t="shared" ca="1" si="0"/>
        <v/>
      </c>
      <c r="F16" s="8"/>
      <c r="G16" s="8"/>
      <c r="H16" s="20"/>
      <c r="I16" s="5" t="str">
        <f t="shared" ca="1" si="1"/>
        <v/>
      </c>
      <c r="J16" s="8"/>
      <c r="K16" s="8"/>
    </row>
    <row r="17" spans="1:11" ht="15" customHeight="1" x14ac:dyDescent="0.35">
      <c r="A17" s="8"/>
      <c r="B17" s="5" t="str">
        <f>IFERROR(INDEX('Employee Master'!$B$5:$B$104,MATCH(A17,'Employee Master'!$A$5:$A$104,0)),"")</f>
        <v/>
      </c>
      <c r="C17" s="5" t="str">
        <f>IFERROR(INDEX('Employee Master'!$F$5:$F$104,MATCH(A17,'Employee Master'!$A$5:$A$104,0)),"")</f>
        <v/>
      </c>
      <c r="D17" s="20"/>
      <c r="E17" s="5" t="str">
        <f t="shared" ca="1" si="0"/>
        <v/>
      </c>
      <c r="F17" s="8"/>
      <c r="G17" s="8"/>
      <c r="H17" s="20"/>
      <c r="I17" s="5" t="str">
        <f t="shared" ca="1" si="1"/>
        <v/>
      </c>
      <c r="J17" s="8"/>
      <c r="K17" s="8"/>
    </row>
    <row r="18" spans="1:11" ht="15" customHeight="1" x14ac:dyDescent="0.35">
      <c r="A18" s="8"/>
      <c r="B18" s="5" t="str">
        <f>IFERROR(INDEX('Employee Master'!$B$5:$B$104,MATCH(A18,'Employee Master'!$A$5:$A$104,0)),"")</f>
        <v/>
      </c>
      <c r="C18" s="5" t="str">
        <f>IFERROR(INDEX('Employee Master'!$F$5:$F$104,MATCH(A18,'Employee Master'!$A$5:$A$104,0)),"")</f>
        <v/>
      </c>
      <c r="D18" s="20"/>
      <c r="E18" s="5" t="str">
        <f t="shared" ca="1" si="0"/>
        <v/>
      </c>
      <c r="F18" s="8"/>
      <c r="G18" s="8"/>
      <c r="H18" s="20"/>
      <c r="I18" s="5" t="str">
        <f t="shared" ca="1" si="1"/>
        <v/>
      </c>
      <c r="J18" s="8"/>
      <c r="K18" s="8"/>
    </row>
    <row r="19" spans="1:11" ht="15" customHeight="1" x14ac:dyDescent="0.35">
      <c r="A19" s="8"/>
      <c r="B19" s="5" t="str">
        <f>IFERROR(INDEX('Employee Master'!$B$5:$B$104,MATCH(A19,'Employee Master'!$A$5:$A$104,0)),"")</f>
        <v/>
      </c>
      <c r="C19" s="5" t="str">
        <f>IFERROR(INDEX('Employee Master'!$F$5:$F$104,MATCH(A19,'Employee Master'!$A$5:$A$104,0)),"")</f>
        <v/>
      </c>
      <c r="D19" s="20"/>
      <c r="E19" s="5" t="str">
        <f t="shared" ca="1" si="0"/>
        <v/>
      </c>
      <c r="F19" s="8"/>
      <c r="G19" s="8"/>
      <c r="H19" s="20"/>
      <c r="I19" s="5" t="str">
        <f t="shared" ca="1" si="1"/>
        <v/>
      </c>
      <c r="J19" s="8"/>
      <c r="K19" s="8"/>
    </row>
    <row r="20" spans="1:11" ht="15" customHeight="1" x14ac:dyDescent="0.35">
      <c r="A20" s="8"/>
      <c r="B20" s="5" t="str">
        <f>IFERROR(INDEX('Employee Master'!$B$5:$B$104,MATCH(A20,'Employee Master'!$A$5:$A$104,0)),"")</f>
        <v/>
      </c>
      <c r="C20" s="5" t="str">
        <f>IFERROR(INDEX('Employee Master'!$F$5:$F$104,MATCH(A20,'Employee Master'!$A$5:$A$104,0)),"")</f>
        <v/>
      </c>
      <c r="D20" s="20"/>
      <c r="E20" s="5" t="str">
        <f t="shared" ca="1" si="0"/>
        <v/>
      </c>
      <c r="F20" s="8"/>
      <c r="G20" s="8"/>
      <c r="H20" s="20"/>
      <c r="I20" s="5" t="str">
        <f t="shared" ca="1" si="1"/>
        <v/>
      </c>
      <c r="J20" s="8"/>
      <c r="K20" s="8"/>
    </row>
    <row r="21" spans="1:11" ht="15" customHeight="1" x14ac:dyDescent="0.35">
      <c r="A21" s="8"/>
      <c r="B21" s="5" t="str">
        <f>IFERROR(INDEX('Employee Master'!$B$5:$B$104,MATCH(A21,'Employee Master'!$A$5:$A$104,0)),"")</f>
        <v/>
      </c>
      <c r="C21" s="5" t="str">
        <f>IFERROR(INDEX('Employee Master'!$F$5:$F$104,MATCH(A21,'Employee Master'!$A$5:$A$104,0)),"")</f>
        <v/>
      </c>
      <c r="D21" s="20"/>
      <c r="E21" s="5" t="str">
        <f t="shared" ca="1" si="0"/>
        <v/>
      </c>
      <c r="F21" s="8"/>
      <c r="G21" s="8"/>
      <c r="H21" s="20"/>
      <c r="I21" s="5" t="str">
        <f t="shared" ca="1" si="1"/>
        <v/>
      </c>
      <c r="J21" s="8"/>
      <c r="K21" s="8"/>
    </row>
    <row r="22" spans="1:11" ht="15" customHeight="1" x14ac:dyDescent="0.35">
      <c r="A22" s="8"/>
      <c r="B22" s="5" t="str">
        <f>IFERROR(INDEX('Employee Master'!$B$5:$B$104,MATCH(A22,'Employee Master'!$A$5:$A$104,0)),"")</f>
        <v/>
      </c>
      <c r="C22" s="5" t="str">
        <f>IFERROR(INDEX('Employee Master'!$F$5:$F$104,MATCH(A22,'Employee Master'!$A$5:$A$104,0)),"")</f>
        <v/>
      </c>
      <c r="D22" s="20"/>
      <c r="E22" s="5" t="str">
        <f t="shared" ca="1" si="0"/>
        <v/>
      </c>
      <c r="F22" s="8"/>
      <c r="G22" s="8"/>
      <c r="H22" s="20"/>
      <c r="I22" s="5" t="str">
        <f t="shared" ca="1" si="1"/>
        <v/>
      </c>
      <c r="J22" s="8"/>
      <c r="K22" s="8"/>
    </row>
    <row r="23" spans="1:11" ht="15" customHeight="1" x14ac:dyDescent="0.35">
      <c r="A23" s="8"/>
      <c r="B23" s="5" t="str">
        <f>IFERROR(INDEX('Employee Master'!$B$5:$B$104,MATCH(A23,'Employee Master'!$A$5:$A$104,0)),"")</f>
        <v/>
      </c>
      <c r="C23" s="5" t="str">
        <f>IFERROR(INDEX('Employee Master'!$F$5:$F$104,MATCH(A23,'Employee Master'!$A$5:$A$104,0)),"")</f>
        <v/>
      </c>
      <c r="D23" s="20"/>
      <c r="E23" s="5" t="str">
        <f t="shared" ca="1" si="0"/>
        <v/>
      </c>
      <c r="F23" s="8"/>
      <c r="G23" s="8"/>
      <c r="H23" s="20"/>
      <c r="I23" s="5" t="str">
        <f t="shared" ca="1" si="1"/>
        <v/>
      </c>
      <c r="J23" s="8"/>
      <c r="K23" s="8"/>
    </row>
    <row r="24" spans="1:11" ht="15" customHeight="1" x14ac:dyDescent="0.35">
      <c r="A24" s="8"/>
      <c r="B24" s="5" t="str">
        <f>IFERROR(INDEX('Employee Master'!$B$5:$B$104,MATCH(A24,'Employee Master'!$A$5:$A$104,0)),"")</f>
        <v/>
      </c>
      <c r="C24" s="5" t="str">
        <f>IFERROR(INDEX('Employee Master'!$F$5:$F$104,MATCH(A24,'Employee Master'!$A$5:$A$104,0)),"")</f>
        <v/>
      </c>
      <c r="D24" s="20"/>
      <c r="E24" s="5" t="str">
        <f t="shared" ca="1" si="0"/>
        <v/>
      </c>
      <c r="F24" s="8"/>
      <c r="G24" s="8"/>
      <c r="H24" s="20"/>
      <c r="I24" s="5" t="str">
        <f t="shared" ca="1" si="1"/>
        <v/>
      </c>
      <c r="J24" s="8"/>
      <c r="K24" s="8"/>
    </row>
    <row r="25" spans="1:11" ht="15" customHeight="1" x14ac:dyDescent="0.35">
      <c r="A25" s="8"/>
      <c r="B25" s="5" t="str">
        <f>IFERROR(INDEX('Employee Master'!$B$5:$B$104,MATCH(A25,'Employee Master'!$A$5:$A$104,0)),"")</f>
        <v/>
      </c>
      <c r="C25" s="5" t="str">
        <f>IFERROR(INDEX('Employee Master'!$F$5:$F$104,MATCH(A25,'Employee Master'!$A$5:$A$104,0)),"")</f>
        <v/>
      </c>
      <c r="D25" s="20"/>
      <c r="E25" s="5" t="str">
        <f t="shared" ca="1" si="0"/>
        <v/>
      </c>
      <c r="F25" s="8"/>
      <c r="G25" s="8"/>
      <c r="H25" s="20"/>
      <c r="I25" s="5" t="str">
        <f t="shared" ca="1" si="1"/>
        <v/>
      </c>
      <c r="J25" s="8"/>
      <c r="K25" s="8"/>
    </row>
    <row r="26" spans="1:11" ht="15" customHeight="1" x14ac:dyDescent="0.35">
      <c r="A26" s="8"/>
      <c r="B26" s="5" t="str">
        <f>IFERROR(INDEX('Employee Master'!$B$5:$B$104,MATCH(A26,'Employee Master'!$A$5:$A$104,0)),"")</f>
        <v/>
      </c>
      <c r="C26" s="5" t="str">
        <f>IFERROR(INDEX('Employee Master'!$F$5:$F$104,MATCH(A26,'Employee Master'!$A$5:$A$104,0)),"")</f>
        <v/>
      </c>
      <c r="D26" s="20"/>
      <c r="E26" s="5" t="str">
        <f t="shared" ca="1" si="0"/>
        <v/>
      </c>
      <c r="F26" s="8"/>
      <c r="G26" s="8"/>
      <c r="H26" s="20"/>
      <c r="I26" s="5" t="str">
        <f t="shared" ca="1" si="1"/>
        <v/>
      </c>
      <c r="J26" s="8"/>
      <c r="K26" s="8"/>
    </row>
    <row r="27" spans="1:11" ht="15" customHeight="1" x14ac:dyDescent="0.35">
      <c r="A27" s="8"/>
      <c r="B27" s="5" t="str">
        <f>IFERROR(INDEX('Employee Master'!$B$5:$B$104,MATCH(A27,'Employee Master'!$A$5:$A$104,0)),"")</f>
        <v/>
      </c>
      <c r="C27" s="5" t="str">
        <f>IFERROR(INDEX('Employee Master'!$F$5:$F$104,MATCH(A27,'Employee Master'!$A$5:$A$104,0)),"")</f>
        <v/>
      </c>
      <c r="D27" s="20"/>
      <c r="E27" s="5" t="str">
        <f t="shared" ca="1" si="0"/>
        <v/>
      </c>
      <c r="F27" s="8"/>
      <c r="G27" s="8"/>
      <c r="H27" s="20"/>
      <c r="I27" s="5" t="str">
        <f t="shared" ca="1" si="1"/>
        <v/>
      </c>
      <c r="J27" s="8"/>
      <c r="K27" s="8"/>
    </row>
    <row r="28" spans="1:11" ht="15" customHeight="1" x14ac:dyDescent="0.35">
      <c r="A28" s="8"/>
      <c r="B28" s="5" t="str">
        <f>IFERROR(INDEX('Employee Master'!$B$5:$B$104,MATCH(A28,'Employee Master'!$A$5:$A$104,0)),"")</f>
        <v/>
      </c>
      <c r="C28" s="5" t="str">
        <f>IFERROR(INDEX('Employee Master'!$F$5:$F$104,MATCH(A28,'Employee Master'!$A$5:$A$104,0)),"")</f>
        <v/>
      </c>
      <c r="D28" s="20"/>
      <c r="E28" s="5" t="str">
        <f t="shared" ca="1" si="0"/>
        <v/>
      </c>
      <c r="F28" s="8"/>
      <c r="G28" s="8"/>
      <c r="H28" s="20"/>
      <c r="I28" s="5" t="str">
        <f t="shared" ca="1" si="1"/>
        <v/>
      </c>
      <c r="J28" s="8"/>
      <c r="K28" s="8"/>
    </row>
    <row r="29" spans="1:11" ht="15" customHeight="1" x14ac:dyDescent="0.35">
      <c r="A29" s="8"/>
      <c r="B29" s="5" t="str">
        <f>IFERROR(INDEX('Employee Master'!$B$5:$B$104,MATCH(A29,'Employee Master'!$A$5:$A$104,0)),"")</f>
        <v/>
      </c>
      <c r="C29" s="5" t="str">
        <f>IFERROR(INDEX('Employee Master'!$F$5:$F$104,MATCH(A29,'Employee Master'!$A$5:$A$104,0)),"")</f>
        <v/>
      </c>
      <c r="D29" s="20"/>
      <c r="E29" s="5" t="str">
        <f t="shared" ca="1" si="0"/>
        <v/>
      </c>
      <c r="F29" s="8"/>
      <c r="G29" s="8"/>
      <c r="H29" s="20"/>
      <c r="I29" s="5" t="str">
        <f t="shared" ca="1" si="1"/>
        <v/>
      </c>
      <c r="J29" s="8"/>
      <c r="K29" s="8"/>
    </row>
    <row r="30" spans="1:11" ht="15" customHeight="1" x14ac:dyDescent="0.35">
      <c r="A30" s="8"/>
      <c r="B30" s="5" t="str">
        <f>IFERROR(INDEX('Employee Master'!$B$5:$B$104,MATCH(A30,'Employee Master'!$A$5:$A$104,0)),"")</f>
        <v/>
      </c>
      <c r="C30" s="5" t="str">
        <f>IFERROR(INDEX('Employee Master'!$F$5:$F$104,MATCH(A30,'Employee Master'!$A$5:$A$104,0)),"")</f>
        <v/>
      </c>
      <c r="D30" s="20"/>
      <c r="E30" s="5" t="str">
        <f t="shared" ca="1" si="0"/>
        <v/>
      </c>
      <c r="F30" s="8"/>
      <c r="G30" s="8"/>
      <c r="H30" s="20"/>
      <c r="I30" s="5" t="str">
        <f t="shared" ca="1" si="1"/>
        <v/>
      </c>
      <c r="J30" s="8"/>
      <c r="K30" s="8"/>
    </row>
    <row r="31" spans="1:11" ht="15" customHeight="1" x14ac:dyDescent="0.35">
      <c r="A31" s="8"/>
      <c r="B31" s="5" t="str">
        <f>IFERROR(INDEX('Employee Master'!$B$5:$B$104,MATCH(A31,'Employee Master'!$A$5:$A$104,0)),"")</f>
        <v/>
      </c>
      <c r="C31" s="5" t="str">
        <f>IFERROR(INDEX('Employee Master'!$F$5:$F$104,MATCH(A31,'Employee Master'!$A$5:$A$104,0)),"")</f>
        <v/>
      </c>
      <c r="D31" s="20"/>
      <c r="E31" s="5" t="str">
        <f t="shared" ca="1" si="0"/>
        <v/>
      </c>
      <c r="F31" s="8"/>
      <c r="G31" s="8"/>
      <c r="H31" s="20"/>
      <c r="I31" s="5" t="str">
        <f t="shared" ca="1" si="1"/>
        <v/>
      </c>
      <c r="J31" s="8"/>
      <c r="K31" s="8"/>
    </row>
    <row r="32" spans="1:11" ht="15" customHeight="1" x14ac:dyDescent="0.35">
      <c r="A32" s="8"/>
      <c r="B32" s="5" t="str">
        <f>IFERROR(INDEX('Employee Master'!$B$5:$B$104,MATCH(A32,'Employee Master'!$A$5:$A$104,0)),"")</f>
        <v/>
      </c>
      <c r="C32" s="5" t="str">
        <f>IFERROR(INDEX('Employee Master'!$F$5:$F$104,MATCH(A32,'Employee Master'!$A$5:$A$104,0)),"")</f>
        <v/>
      </c>
      <c r="D32" s="20"/>
      <c r="E32" s="5" t="str">
        <f t="shared" ca="1" si="0"/>
        <v/>
      </c>
      <c r="F32" s="8"/>
      <c r="G32" s="8"/>
      <c r="H32" s="20"/>
      <c r="I32" s="5" t="str">
        <f t="shared" ca="1" si="1"/>
        <v/>
      </c>
      <c r="J32" s="8"/>
      <c r="K32" s="8"/>
    </row>
    <row r="33" spans="1:11" ht="15" customHeight="1" x14ac:dyDescent="0.35">
      <c r="A33" s="8"/>
      <c r="B33" s="5" t="str">
        <f>IFERROR(INDEX('Employee Master'!$B$5:$B$104,MATCH(A33,'Employee Master'!$A$5:$A$104,0)),"")</f>
        <v/>
      </c>
      <c r="C33" s="5" t="str">
        <f>IFERROR(INDEX('Employee Master'!$F$5:$F$104,MATCH(A33,'Employee Master'!$A$5:$A$104,0)),"")</f>
        <v/>
      </c>
      <c r="D33" s="20"/>
      <c r="E33" s="5" t="str">
        <f t="shared" ca="1" si="0"/>
        <v/>
      </c>
      <c r="F33" s="8"/>
      <c r="G33" s="8"/>
      <c r="H33" s="20"/>
      <c r="I33" s="5" t="str">
        <f t="shared" ca="1" si="1"/>
        <v/>
      </c>
      <c r="J33" s="8"/>
      <c r="K33" s="8"/>
    </row>
    <row r="34" spans="1:11" ht="15" customHeight="1" x14ac:dyDescent="0.35">
      <c r="A34" s="8"/>
      <c r="B34" s="5" t="str">
        <f>IFERROR(INDEX('Employee Master'!$B$5:$B$104,MATCH(A34,'Employee Master'!$A$5:$A$104,0)),"")</f>
        <v/>
      </c>
      <c r="C34" s="5" t="str">
        <f>IFERROR(INDEX('Employee Master'!$F$5:$F$104,MATCH(A34,'Employee Master'!$A$5:$A$104,0)),"")</f>
        <v/>
      </c>
      <c r="D34" s="20"/>
      <c r="E34" s="5" t="str">
        <f t="shared" ca="1" si="0"/>
        <v/>
      </c>
      <c r="F34" s="8"/>
      <c r="G34" s="8"/>
      <c r="H34" s="20"/>
      <c r="I34" s="5" t="str">
        <f t="shared" ca="1" si="1"/>
        <v/>
      </c>
      <c r="J34" s="8"/>
      <c r="K34" s="8"/>
    </row>
    <row r="35" spans="1:11" ht="15" customHeight="1" x14ac:dyDescent="0.35">
      <c r="A35" s="8"/>
      <c r="B35" s="5" t="str">
        <f>IFERROR(INDEX('Employee Master'!$B$5:$B$104,MATCH(A35,'Employee Master'!$A$5:$A$104,0)),"")</f>
        <v/>
      </c>
      <c r="C35" s="5" t="str">
        <f>IFERROR(INDEX('Employee Master'!$F$5:$F$104,MATCH(A35,'Employee Master'!$A$5:$A$104,0)),"")</f>
        <v/>
      </c>
      <c r="D35" s="20"/>
      <c r="E35" s="5" t="str">
        <f t="shared" ca="1" si="0"/>
        <v/>
      </c>
      <c r="F35" s="8"/>
      <c r="G35" s="8"/>
      <c r="H35" s="20"/>
      <c r="I35" s="5" t="str">
        <f t="shared" ca="1" si="1"/>
        <v/>
      </c>
      <c r="J35" s="8"/>
      <c r="K35" s="8"/>
    </row>
    <row r="36" spans="1:11" ht="15" customHeight="1" x14ac:dyDescent="0.35">
      <c r="A36" s="8"/>
      <c r="B36" s="5" t="str">
        <f>IFERROR(INDEX('Employee Master'!$B$5:$B$104,MATCH(A36,'Employee Master'!$A$5:$A$104,0)),"")</f>
        <v/>
      </c>
      <c r="C36" s="5" t="str">
        <f>IFERROR(INDEX('Employee Master'!$F$5:$F$104,MATCH(A36,'Employee Master'!$A$5:$A$104,0)),"")</f>
        <v/>
      </c>
      <c r="D36" s="20"/>
      <c r="E36" s="5" t="str">
        <f t="shared" ca="1" si="0"/>
        <v/>
      </c>
      <c r="F36" s="8"/>
      <c r="G36" s="8"/>
      <c r="H36" s="20"/>
      <c r="I36" s="5" t="str">
        <f t="shared" ca="1" si="1"/>
        <v/>
      </c>
      <c r="J36" s="8"/>
      <c r="K36" s="8"/>
    </row>
    <row r="37" spans="1:11" ht="15" customHeight="1" x14ac:dyDescent="0.35">
      <c r="A37" s="8"/>
      <c r="B37" s="5" t="str">
        <f>IFERROR(INDEX('Employee Master'!$B$5:$B$104,MATCH(A37,'Employee Master'!$A$5:$A$104,0)),"")</f>
        <v/>
      </c>
      <c r="C37" s="5" t="str">
        <f>IFERROR(INDEX('Employee Master'!$F$5:$F$104,MATCH(A37,'Employee Master'!$A$5:$A$104,0)),"")</f>
        <v/>
      </c>
      <c r="D37" s="20"/>
      <c r="E37" s="5" t="str">
        <f t="shared" ca="1" si="0"/>
        <v/>
      </c>
      <c r="F37" s="8"/>
      <c r="G37" s="8"/>
      <c r="H37" s="20"/>
      <c r="I37" s="5" t="str">
        <f t="shared" ca="1" si="1"/>
        <v/>
      </c>
      <c r="J37" s="8"/>
      <c r="K37" s="8"/>
    </row>
    <row r="38" spans="1:11" ht="15" customHeight="1" x14ac:dyDescent="0.35">
      <c r="A38" s="8"/>
      <c r="B38" s="5" t="str">
        <f>IFERROR(INDEX('Employee Master'!$B$5:$B$104,MATCH(A38,'Employee Master'!$A$5:$A$104,0)),"")</f>
        <v/>
      </c>
      <c r="C38" s="5" t="str">
        <f>IFERROR(INDEX('Employee Master'!$F$5:$F$104,MATCH(A38,'Employee Master'!$A$5:$A$104,0)),"")</f>
        <v/>
      </c>
      <c r="D38" s="20"/>
      <c r="E38" s="5" t="str">
        <f t="shared" ref="E38:E69" ca="1" si="2">IFERROR(IF(D38="","",D38-TODAY()),"")</f>
        <v/>
      </c>
      <c r="F38" s="8"/>
      <c r="G38" s="8"/>
      <c r="H38" s="20"/>
      <c r="I38" s="5" t="str">
        <f t="shared" ref="I38:I69" ca="1" si="3">IFERROR(IF(H38="","",H38-TODAY()),"")</f>
        <v/>
      </c>
      <c r="J38" s="8"/>
      <c r="K38" s="8"/>
    </row>
    <row r="39" spans="1:11" ht="15" customHeight="1" x14ac:dyDescent="0.35">
      <c r="A39" s="8"/>
      <c r="B39" s="5" t="str">
        <f>IFERROR(INDEX('Employee Master'!$B$5:$B$104,MATCH(A39,'Employee Master'!$A$5:$A$104,0)),"")</f>
        <v/>
      </c>
      <c r="C39" s="5" t="str">
        <f>IFERROR(INDEX('Employee Master'!$F$5:$F$104,MATCH(A39,'Employee Master'!$A$5:$A$104,0)),"")</f>
        <v/>
      </c>
      <c r="D39" s="20"/>
      <c r="E39" s="5" t="str">
        <f t="shared" ca="1" si="2"/>
        <v/>
      </c>
      <c r="F39" s="8"/>
      <c r="G39" s="8"/>
      <c r="H39" s="20"/>
      <c r="I39" s="5" t="str">
        <f t="shared" ca="1" si="3"/>
        <v/>
      </c>
      <c r="J39" s="8"/>
      <c r="K39" s="8"/>
    </row>
    <row r="40" spans="1:11" ht="15" customHeight="1" x14ac:dyDescent="0.35">
      <c r="A40" s="8"/>
      <c r="B40" s="5" t="str">
        <f>IFERROR(INDEX('Employee Master'!$B$5:$B$104,MATCH(A40,'Employee Master'!$A$5:$A$104,0)),"")</f>
        <v/>
      </c>
      <c r="C40" s="5" t="str">
        <f>IFERROR(INDEX('Employee Master'!$F$5:$F$104,MATCH(A40,'Employee Master'!$A$5:$A$104,0)),"")</f>
        <v/>
      </c>
      <c r="D40" s="20"/>
      <c r="E40" s="5" t="str">
        <f t="shared" ca="1" si="2"/>
        <v/>
      </c>
      <c r="F40" s="8"/>
      <c r="G40" s="8"/>
      <c r="H40" s="20"/>
      <c r="I40" s="5" t="str">
        <f t="shared" ca="1" si="3"/>
        <v/>
      </c>
      <c r="J40" s="8"/>
      <c r="K40" s="8"/>
    </row>
    <row r="41" spans="1:11" ht="15" customHeight="1" x14ac:dyDescent="0.35">
      <c r="A41" s="8"/>
      <c r="B41" s="5" t="str">
        <f>IFERROR(INDEX('Employee Master'!$B$5:$B$104,MATCH(A41,'Employee Master'!$A$5:$A$104,0)),"")</f>
        <v/>
      </c>
      <c r="C41" s="5" t="str">
        <f>IFERROR(INDEX('Employee Master'!$F$5:$F$104,MATCH(A41,'Employee Master'!$A$5:$A$104,0)),"")</f>
        <v/>
      </c>
      <c r="D41" s="20"/>
      <c r="E41" s="5" t="str">
        <f t="shared" ca="1" si="2"/>
        <v/>
      </c>
      <c r="F41" s="8"/>
      <c r="G41" s="8"/>
      <c r="H41" s="20"/>
      <c r="I41" s="5" t="str">
        <f t="shared" ca="1" si="3"/>
        <v/>
      </c>
      <c r="J41" s="8"/>
      <c r="K41" s="8"/>
    </row>
    <row r="42" spans="1:11" ht="15" customHeight="1" x14ac:dyDescent="0.35">
      <c r="A42" s="8"/>
      <c r="B42" s="5" t="str">
        <f>IFERROR(INDEX('Employee Master'!$B$5:$B$104,MATCH(A42,'Employee Master'!$A$5:$A$104,0)),"")</f>
        <v/>
      </c>
      <c r="C42" s="5" t="str">
        <f>IFERROR(INDEX('Employee Master'!$F$5:$F$104,MATCH(A42,'Employee Master'!$A$5:$A$104,0)),"")</f>
        <v/>
      </c>
      <c r="D42" s="20"/>
      <c r="E42" s="5" t="str">
        <f t="shared" ca="1" si="2"/>
        <v/>
      </c>
      <c r="F42" s="8"/>
      <c r="G42" s="8"/>
      <c r="H42" s="20"/>
      <c r="I42" s="5" t="str">
        <f t="shared" ca="1" si="3"/>
        <v/>
      </c>
      <c r="J42" s="8"/>
      <c r="K42" s="8"/>
    </row>
    <row r="43" spans="1:11" ht="15" customHeight="1" x14ac:dyDescent="0.35">
      <c r="A43" s="8"/>
      <c r="B43" s="5" t="str">
        <f>IFERROR(INDEX('Employee Master'!$B$5:$B$104,MATCH(A43,'Employee Master'!$A$5:$A$104,0)),"")</f>
        <v/>
      </c>
      <c r="C43" s="5" t="str">
        <f>IFERROR(INDEX('Employee Master'!$F$5:$F$104,MATCH(A43,'Employee Master'!$A$5:$A$104,0)),"")</f>
        <v/>
      </c>
      <c r="D43" s="20"/>
      <c r="E43" s="5" t="str">
        <f t="shared" ca="1" si="2"/>
        <v/>
      </c>
      <c r="F43" s="8"/>
      <c r="G43" s="8"/>
      <c r="H43" s="20"/>
      <c r="I43" s="5" t="str">
        <f t="shared" ca="1" si="3"/>
        <v/>
      </c>
      <c r="J43" s="8"/>
      <c r="K43" s="8"/>
    </row>
    <row r="44" spans="1:11" ht="15" customHeight="1" x14ac:dyDescent="0.35">
      <c r="A44" s="8"/>
      <c r="B44" s="5" t="str">
        <f>IFERROR(INDEX('Employee Master'!$B$5:$B$104,MATCH(A44,'Employee Master'!$A$5:$A$104,0)),"")</f>
        <v/>
      </c>
      <c r="C44" s="5" t="str">
        <f>IFERROR(INDEX('Employee Master'!$F$5:$F$104,MATCH(A44,'Employee Master'!$A$5:$A$104,0)),"")</f>
        <v/>
      </c>
      <c r="D44" s="20"/>
      <c r="E44" s="5" t="str">
        <f t="shared" ca="1" si="2"/>
        <v/>
      </c>
      <c r="F44" s="8"/>
      <c r="G44" s="8"/>
      <c r="H44" s="20"/>
      <c r="I44" s="5" t="str">
        <f t="shared" ca="1" si="3"/>
        <v/>
      </c>
      <c r="J44" s="8"/>
      <c r="K44" s="8"/>
    </row>
    <row r="45" spans="1:11" ht="15" customHeight="1" x14ac:dyDescent="0.35">
      <c r="A45" s="8"/>
      <c r="B45" s="5" t="str">
        <f>IFERROR(INDEX('Employee Master'!$B$5:$B$104,MATCH(A45,'Employee Master'!$A$5:$A$104,0)),"")</f>
        <v/>
      </c>
      <c r="C45" s="5" t="str">
        <f>IFERROR(INDEX('Employee Master'!$F$5:$F$104,MATCH(A45,'Employee Master'!$A$5:$A$104,0)),"")</f>
        <v/>
      </c>
      <c r="D45" s="20"/>
      <c r="E45" s="5" t="str">
        <f t="shared" ca="1" si="2"/>
        <v/>
      </c>
      <c r="F45" s="8"/>
      <c r="G45" s="8"/>
      <c r="H45" s="20"/>
      <c r="I45" s="5" t="str">
        <f t="shared" ca="1" si="3"/>
        <v/>
      </c>
      <c r="J45" s="8"/>
      <c r="K45" s="8"/>
    </row>
    <row r="46" spans="1:11" ht="15" customHeight="1" x14ac:dyDescent="0.35">
      <c r="A46" s="8"/>
      <c r="B46" s="5" t="str">
        <f>IFERROR(INDEX('Employee Master'!$B$5:$B$104,MATCH(A46,'Employee Master'!$A$5:$A$104,0)),"")</f>
        <v/>
      </c>
      <c r="C46" s="5" t="str">
        <f>IFERROR(INDEX('Employee Master'!$F$5:$F$104,MATCH(A46,'Employee Master'!$A$5:$A$104,0)),"")</f>
        <v/>
      </c>
      <c r="D46" s="20"/>
      <c r="E46" s="5" t="str">
        <f t="shared" ca="1" si="2"/>
        <v/>
      </c>
      <c r="F46" s="8"/>
      <c r="G46" s="8"/>
      <c r="H46" s="20"/>
      <c r="I46" s="5" t="str">
        <f t="shared" ca="1" si="3"/>
        <v/>
      </c>
      <c r="J46" s="8"/>
      <c r="K46" s="8"/>
    </row>
    <row r="47" spans="1:11" ht="15" customHeight="1" x14ac:dyDescent="0.35">
      <c r="A47" s="8"/>
      <c r="B47" s="5" t="str">
        <f>IFERROR(INDEX('Employee Master'!$B$5:$B$104,MATCH(A47,'Employee Master'!$A$5:$A$104,0)),"")</f>
        <v/>
      </c>
      <c r="C47" s="5" t="str">
        <f>IFERROR(INDEX('Employee Master'!$F$5:$F$104,MATCH(A47,'Employee Master'!$A$5:$A$104,0)),"")</f>
        <v/>
      </c>
      <c r="D47" s="20"/>
      <c r="E47" s="5" t="str">
        <f t="shared" ca="1" si="2"/>
        <v/>
      </c>
      <c r="F47" s="8"/>
      <c r="G47" s="8"/>
      <c r="H47" s="20"/>
      <c r="I47" s="5" t="str">
        <f t="shared" ca="1" si="3"/>
        <v/>
      </c>
      <c r="J47" s="8"/>
      <c r="K47" s="8"/>
    </row>
    <row r="48" spans="1:11" ht="15" customHeight="1" x14ac:dyDescent="0.35">
      <c r="A48" s="8"/>
      <c r="B48" s="5" t="str">
        <f>IFERROR(INDEX('Employee Master'!$B$5:$B$104,MATCH(A48,'Employee Master'!$A$5:$A$104,0)),"")</f>
        <v/>
      </c>
      <c r="C48" s="5" t="str">
        <f>IFERROR(INDEX('Employee Master'!$F$5:$F$104,MATCH(A48,'Employee Master'!$A$5:$A$104,0)),"")</f>
        <v/>
      </c>
      <c r="D48" s="20"/>
      <c r="E48" s="5" t="str">
        <f t="shared" ca="1" si="2"/>
        <v/>
      </c>
      <c r="F48" s="8"/>
      <c r="G48" s="8"/>
      <c r="H48" s="20"/>
      <c r="I48" s="5" t="str">
        <f t="shared" ca="1" si="3"/>
        <v/>
      </c>
      <c r="J48" s="8"/>
      <c r="K48" s="8"/>
    </row>
    <row r="49" spans="1:11" ht="15" customHeight="1" x14ac:dyDescent="0.35">
      <c r="A49" s="8"/>
      <c r="B49" s="5" t="str">
        <f>IFERROR(INDEX('Employee Master'!$B$5:$B$104,MATCH(A49,'Employee Master'!$A$5:$A$104,0)),"")</f>
        <v/>
      </c>
      <c r="C49" s="5" t="str">
        <f>IFERROR(INDEX('Employee Master'!$F$5:$F$104,MATCH(A49,'Employee Master'!$A$5:$A$104,0)),"")</f>
        <v/>
      </c>
      <c r="D49" s="20"/>
      <c r="E49" s="5" t="str">
        <f t="shared" ca="1" si="2"/>
        <v/>
      </c>
      <c r="F49" s="8"/>
      <c r="G49" s="8"/>
      <c r="H49" s="20"/>
      <c r="I49" s="5" t="str">
        <f t="shared" ca="1" si="3"/>
        <v/>
      </c>
      <c r="J49" s="8"/>
      <c r="K49" s="8"/>
    </row>
    <row r="50" spans="1:11" ht="15" customHeight="1" x14ac:dyDescent="0.35">
      <c r="A50" s="8"/>
      <c r="B50" s="5" t="str">
        <f>IFERROR(INDEX('Employee Master'!$B$5:$B$104,MATCH(A50,'Employee Master'!$A$5:$A$104,0)),"")</f>
        <v/>
      </c>
      <c r="C50" s="5" t="str">
        <f>IFERROR(INDEX('Employee Master'!$F$5:$F$104,MATCH(A50,'Employee Master'!$A$5:$A$104,0)),"")</f>
        <v/>
      </c>
      <c r="D50" s="20"/>
      <c r="E50" s="5" t="str">
        <f t="shared" ca="1" si="2"/>
        <v/>
      </c>
      <c r="F50" s="8"/>
      <c r="G50" s="8"/>
      <c r="H50" s="20"/>
      <c r="I50" s="5" t="str">
        <f t="shared" ca="1" si="3"/>
        <v/>
      </c>
      <c r="J50" s="8"/>
      <c r="K50" s="8"/>
    </row>
    <row r="51" spans="1:11" ht="15" customHeight="1" x14ac:dyDescent="0.35">
      <c r="A51" s="8"/>
      <c r="B51" s="5" t="str">
        <f>IFERROR(INDEX('Employee Master'!$B$5:$B$104,MATCH(A51,'Employee Master'!$A$5:$A$104,0)),"")</f>
        <v/>
      </c>
      <c r="C51" s="5" t="str">
        <f>IFERROR(INDEX('Employee Master'!$F$5:$F$104,MATCH(A51,'Employee Master'!$A$5:$A$104,0)),"")</f>
        <v/>
      </c>
      <c r="D51" s="20"/>
      <c r="E51" s="5" t="str">
        <f t="shared" ca="1" si="2"/>
        <v/>
      </c>
      <c r="F51" s="8"/>
      <c r="G51" s="8"/>
      <c r="H51" s="20"/>
      <c r="I51" s="5" t="str">
        <f t="shared" ca="1" si="3"/>
        <v/>
      </c>
      <c r="J51" s="8"/>
      <c r="K51" s="8"/>
    </row>
    <row r="52" spans="1:11" ht="15" customHeight="1" x14ac:dyDescent="0.35">
      <c r="A52" s="8"/>
      <c r="B52" s="5" t="str">
        <f>IFERROR(INDEX('Employee Master'!$B$5:$B$104,MATCH(A52,'Employee Master'!$A$5:$A$104,0)),"")</f>
        <v/>
      </c>
      <c r="C52" s="5" t="str">
        <f>IFERROR(INDEX('Employee Master'!$F$5:$F$104,MATCH(A52,'Employee Master'!$A$5:$A$104,0)),"")</f>
        <v/>
      </c>
      <c r="D52" s="20"/>
      <c r="E52" s="5" t="str">
        <f t="shared" ca="1" si="2"/>
        <v/>
      </c>
      <c r="F52" s="8"/>
      <c r="G52" s="8"/>
      <c r="H52" s="20"/>
      <c r="I52" s="5" t="str">
        <f t="shared" ca="1" si="3"/>
        <v/>
      </c>
      <c r="J52" s="8"/>
      <c r="K52" s="8"/>
    </row>
    <row r="53" spans="1:11" ht="15" customHeight="1" x14ac:dyDescent="0.35">
      <c r="A53" s="8"/>
      <c r="B53" s="5" t="str">
        <f>IFERROR(INDEX('Employee Master'!$B$5:$B$104,MATCH(A53,'Employee Master'!$A$5:$A$104,0)),"")</f>
        <v/>
      </c>
      <c r="C53" s="5" t="str">
        <f>IFERROR(INDEX('Employee Master'!$F$5:$F$104,MATCH(A53,'Employee Master'!$A$5:$A$104,0)),"")</f>
        <v/>
      </c>
      <c r="D53" s="20"/>
      <c r="E53" s="5" t="str">
        <f t="shared" ca="1" si="2"/>
        <v/>
      </c>
      <c r="F53" s="8"/>
      <c r="G53" s="8"/>
      <c r="H53" s="20"/>
      <c r="I53" s="5" t="str">
        <f t="shared" ca="1" si="3"/>
        <v/>
      </c>
      <c r="J53" s="8"/>
      <c r="K53" s="8"/>
    </row>
    <row r="54" spans="1:11" ht="15" customHeight="1" x14ac:dyDescent="0.35">
      <c r="A54" s="8"/>
      <c r="B54" s="5" t="str">
        <f>IFERROR(INDEX('Employee Master'!$B$5:$B$104,MATCH(A54,'Employee Master'!$A$5:$A$104,0)),"")</f>
        <v/>
      </c>
      <c r="C54" s="5" t="str">
        <f>IFERROR(INDEX('Employee Master'!$F$5:$F$104,MATCH(A54,'Employee Master'!$A$5:$A$104,0)),"")</f>
        <v/>
      </c>
      <c r="D54" s="20"/>
      <c r="E54" s="5" t="str">
        <f t="shared" ca="1" si="2"/>
        <v/>
      </c>
      <c r="F54" s="8"/>
      <c r="G54" s="8"/>
      <c r="H54" s="20"/>
      <c r="I54" s="5" t="str">
        <f t="shared" ca="1" si="3"/>
        <v/>
      </c>
      <c r="J54" s="8"/>
      <c r="K54" s="8"/>
    </row>
    <row r="55" spans="1:11" ht="15" customHeight="1" x14ac:dyDescent="0.35">
      <c r="A55" s="8"/>
      <c r="B55" s="5" t="str">
        <f>IFERROR(INDEX('Employee Master'!$B$5:$B$104,MATCH(A55,'Employee Master'!$A$5:$A$104,0)),"")</f>
        <v/>
      </c>
      <c r="C55" s="5" t="str">
        <f>IFERROR(INDEX('Employee Master'!$F$5:$F$104,MATCH(A55,'Employee Master'!$A$5:$A$104,0)),"")</f>
        <v/>
      </c>
      <c r="D55" s="20"/>
      <c r="E55" s="5" t="str">
        <f t="shared" ca="1" si="2"/>
        <v/>
      </c>
      <c r="F55" s="8"/>
      <c r="G55" s="8"/>
      <c r="H55" s="20"/>
      <c r="I55" s="5" t="str">
        <f t="shared" ca="1" si="3"/>
        <v/>
      </c>
      <c r="J55" s="8"/>
      <c r="K55" s="8"/>
    </row>
    <row r="56" spans="1:11" ht="15" customHeight="1" x14ac:dyDescent="0.35">
      <c r="A56" s="8"/>
      <c r="B56" s="5" t="str">
        <f>IFERROR(INDEX('Employee Master'!$B$5:$B$104,MATCH(A56,'Employee Master'!$A$5:$A$104,0)),"")</f>
        <v/>
      </c>
      <c r="C56" s="5" t="str">
        <f>IFERROR(INDEX('Employee Master'!$F$5:$F$104,MATCH(A56,'Employee Master'!$A$5:$A$104,0)),"")</f>
        <v/>
      </c>
      <c r="D56" s="20"/>
      <c r="E56" s="5" t="str">
        <f t="shared" ca="1" si="2"/>
        <v/>
      </c>
      <c r="F56" s="8"/>
      <c r="G56" s="8"/>
      <c r="H56" s="20"/>
      <c r="I56" s="5" t="str">
        <f t="shared" ca="1" si="3"/>
        <v/>
      </c>
      <c r="J56" s="8"/>
      <c r="K56" s="8"/>
    </row>
    <row r="57" spans="1:11" ht="15" customHeight="1" x14ac:dyDescent="0.35">
      <c r="A57" s="8"/>
      <c r="B57" s="5" t="str">
        <f>IFERROR(INDEX('Employee Master'!$B$5:$B$104,MATCH(A57,'Employee Master'!$A$5:$A$104,0)),"")</f>
        <v/>
      </c>
      <c r="C57" s="5" t="str">
        <f>IFERROR(INDEX('Employee Master'!$F$5:$F$104,MATCH(A57,'Employee Master'!$A$5:$A$104,0)),"")</f>
        <v/>
      </c>
      <c r="D57" s="20"/>
      <c r="E57" s="5" t="str">
        <f t="shared" ca="1" si="2"/>
        <v/>
      </c>
      <c r="F57" s="8"/>
      <c r="G57" s="8"/>
      <c r="H57" s="20"/>
      <c r="I57" s="5" t="str">
        <f t="shared" ca="1" si="3"/>
        <v/>
      </c>
      <c r="J57" s="8"/>
      <c r="K57" s="8"/>
    </row>
    <row r="58" spans="1:11" ht="15" customHeight="1" x14ac:dyDescent="0.35">
      <c r="A58" s="8"/>
      <c r="B58" s="5" t="str">
        <f>IFERROR(INDEX('Employee Master'!$B$5:$B$104,MATCH(A58,'Employee Master'!$A$5:$A$104,0)),"")</f>
        <v/>
      </c>
      <c r="C58" s="5" t="str">
        <f>IFERROR(INDEX('Employee Master'!$F$5:$F$104,MATCH(A58,'Employee Master'!$A$5:$A$104,0)),"")</f>
        <v/>
      </c>
      <c r="D58" s="20"/>
      <c r="E58" s="5" t="str">
        <f t="shared" ca="1" si="2"/>
        <v/>
      </c>
      <c r="F58" s="8"/>
      <c r="G58" s="8"/>
      <c r="H58" s="20"/>
      <c r="I58" s="5" t="str">
        <f t="shared" ca="1" si="3"/>
        <v/>
      </c>
      <c r="J58" s="8"/>
      <c r="K58" s="8"/>
    </row>
    <row r="59" spans="1:11" ht="15" customHeight="1" x14ac:dyDescent="0.35">
      <c r="A59" s="8"/>
      <c r="B59" s="5" t="str">
        <f>IFERROR(INDEX('Employee Master'!$B$5:$B$104,MATCH(A59,'Employee Master'!$A$5:$A$104,0)),"")</f>
        <v/>
      </c>
      <c r="C59" s="5" t="str">
        <f>IFERROR(INDEX('Employee Master'!$F$5:$F$104,MATCH(A59,'Employee Master'!$A$5:$A$104,0)),"")</f>
        <v/>
      </c>
      <c r="D59" s="20"/>
      <c r="E59" s="5" t="str">
        <f t="shared" ca="1" si="2"/>
        <v/>
      </c>
      <c r="F59" s="8"/>
      <c r="G59" s="8"/>
      <c r="H59" s="20"/>
      <c r="I59" s="5" t="str">
        <f t="shared" ca="1" si="3"/>
        <v/>
      </c>
      <c r="J59" s="8"/>
      <c r="K59" s="8"/>
    </row>
    <row r="60" spans="1:11" ht="15" customHeight="1" x14ac:dyDescent="0.35">
      <c r="A60" s="8"/>
      <c r="B60" s="5" t="str">
        <f>IFERROR(INDEX('Employee Master'!$B$5:$B$104,MATCH(A60,'Employee Master'!$A$5:$A$104,0)),"")</f>
        <v/>
      </c>
      <c r="C60" s="5" t="str">
        <f>IFERROR(INDEX('Employee Master'!$F$5:$F$104,MATCH(A60,'Employee Master'!$A$5:$A$104,0)),"")</f>
        <v/>
      </c>
      <c r="D60" s="20"/>
      <c r="E60" s="5" t="str">
        <f t="shared" ca="1" si="2"/>
        <v/>
      </c>
      <c r="F60" s="8"/>
      <c r="G60" s="8"/>
      <c r="H60" s="20"/>
      <c r="I60" s="5" t="str">
        <f t="shared" ca="1" si="3"/>
        <v/>
      </c>
      <c r="J60" s="8"/>
      <c r="K60" s="8"/>
    </row>
    <row r="61" spans="1:11" ht="15" customHeight="1" x14ac:dyDescent="0.35">
      <c r="A61" s="8"/>
      <c r="B61" s="5" t="str">
        <f>IFERROR(INDEX('Employee Master'!$B$5:$B$104,MATCH(A61,'Employee Master'!$A$5:$A$104,0)),"")</f>
        <v/>
      </c>
      <c r="C61" s="5" t="str">
        <f>IFERROR(INDEX('Employee Master'!$F$5:$F$104,MATCH(A61,'Employee Master'!$A$5:$A$104,0)),"")</f>
        <v/>
      </c>
      <c r="D61" s="20"/>
      <c r="E61" s="5" t="str">
        <f t="shared" ca="1" si="2"/>
        <v/>
      </c>
      <c r="F61" s="8"/>
      <c r="G61" s="8"/>
      <c r="H61" s="20"/>
      <c r="I61" s="5" t="str">
        <f t="shared" ca="1" si="3"/>
        <v/>
      </c>
      <c r="J61" s="8"/>
      <c r="K61" s="8"/>
    </row>
    <row r="62" spans="1:11" ht="15" customHeight="1" x14ac:dyDescent="0.35">
      <c r="A62" s="8"/>
      <c r="B62" s="5" t="str">
        <f>IFERROR(INDEX('Employee Master'!$B$5:$B$104,MATCH(A62,'Employee Master'!$A$5:$A$104,0)),"")</f>
        <v/>
      </c>
      <c r="C62" s="5" t="str">
        <f>IFERROR(INDEX('Employee Master'!$F$5:$F$104,MATCH(A62,'Employee Master'!$A$5:$A$104,0)),"")</f>
        <v/>
      </c>
      <c r="D62" s="20"/>
      <c r="E62" s="5" t="str">
        <f t="shared" ca="1" si="2"/>
        <v/>
      </c>
      <c r="F62" s="8"/>
      <c r="G62" s="8"/>
      <c r="H62" s="20"/>
      <c r="I62" s="5" t="str">
        <f t="shared" ca="1" si="3"/>
        <v/>
      </c>
      <c r="J62" s="8"/>
      <c r="K62" s="8"/>
    </row>
    <row r="63" spans="1:11" ht="15" customHeight="1" x14ac:dyDescent="0.35">
      <c r="A63" s="8"/>
      <c r="B63" s="5" t="str">
        <f>IFERROR(INDEX('Employee Master'!$B$5:$B$104,MATCH(A63,'Employee Master'!$A$5:$A$104,0)),"")</f>
        <v/>
      </c>
      <c r="C63" s="5" t="str">
        <f>IFERROR(INDEX('Employee Master'!$F$5:$F$104,MATCH(A63,'Employee Master'!$A$5:$A$104,0)),"")</f>
        <v/>
      </c>
      <c r="D63" s="20"/>
      <c r="E63" s="5" t="str">
        <f t="shared" ca="1" si="2"/>
        <v/>
      </c>
      <c r="F63" s="8"/>
      <c r="G63" s="8"/>
      <c r="H63" s="20"/>
      <c r="I63" s="5" t="str">
        <f t="shared" ca="1" si="3"/>
        <v/>
      </c>
      <c r="J63" s="8"/>
      <c r="K63" s="8"/>
    </row>
    <row r="64" spans="1:11" ht="15" customHeight="1" x14ac:dyDescent="0.35">
      <c r="A64" s="8"/>
      <c r="B64" s="5" t="str">
        <f>IFERROR(INDEX('Employee Master'!$B$5:$B$104,MATCH(A64,'Employee Master'!$A$5:$A$104,0)),"")</f>
        <v/>
      </c>
      <c r="C64" s="5" t="str">
        <f>IFERROR(INDEX('Employee Master'!$F$5:$F$104,MATCH(A64,'Employee Master'!$A$5:$A$104,0)),"")</f>
        <v/>
      </c>
      <c r="D64" s="20"/>
      <c r="E64" s="5" t="str">
        <f t="shared" ca="1" si="2"/>
        <v/>
      </c>
      <c r="F64" s="8"/>
      <c r="G64" s="8"/>
      <c r="H64" s="20"/>
      <c r="I64" s="5" t="str">
        <f t="shared" ca="1" si="3"/>
        <v/>
      </c>
      <c r="J64" s="8"/>
      <c r="K64" s="8"/>
    </row>
    <row r="65" spans="1:11" ht="15" customHeight="1" x14ac:dyDescent="0.35">
      <c r="A65" s="8"/>
      <c r="B65" s="5" t="str">
        <f>IFERROR(INDEX('Employee Master'!$B$5:$B$104,MATCH(A65,'Employee Master'!$A$5:$A$104,0)),"")</f>
        <v/>
      </c>
      <c r="C65" s="5" t="str">
        <f>IFERROR(INDEX('Employee Master'!$F$5:$F$104,MATCH(A65,'Employee Master'!$A$5:$A$104,0)),"")</f>
        <v/>
      </c>
      <c r="D65" s="20"/>
      <c r="E65" s="5" t="str">
        <f t="shared" ca="1" si="2"/>
        <v/>
      </c>
      <c r="F65" s="8"/>
      <c r="G65" s="8"/>
      <c r="H65" s="20"/>
      <c r="I65" s="5" t="str">
        <f t="shared" ca="1" si="3"/>
        <v/>
      </c>
      <c r="J65" s="8"/>
      <c r="K65" s="8"/>
    </row>
    <row r="66" spans="1:11" ht="15" customHeight="1" x14ac:dyDescent="0.35">
      <c r="A66" s="8"/>
      <c r="B66" s="5" t="str">
        <f>IFERROR(INDEX('Employee Master'!$B$5:$B$104,MATCH(A66,'Employee Master'!$A$5:$A$104,0)),"")</f>
        <v/>
      </c>
      <c r="C66" s="5" t="str">
        <f>IFERROR(INDEX('Employee Master'!$F$5:$F$104,MATCH(A66,'Employee Master'!$A$5:$A$104,0)),"")</f>
        <v/>
      </c>
      <c r="D66" s="20"/>
      <c r="E66" s="5" t="str">
        <f t="shared" ca="1" si="2"/>
        <v/>
      </c>
      <c r="F66" s="8"/>
      <c r="G66" s="8"/>
      <c r="H66" s="20"/>
      <c r="I66" s="5" t="str">
        <f t="shared" ca="1" si="3"/>
        <v/>
      </c>
      <c r="J66" s="8"/>
      <c r="K66" s="8"/>
    </row>
    <row r="67" spans="1:11" ht="15" customHeight="1" x14ac:dyDescent="0.35">
      <c r="A67" s="8"/>
      <c r="B67" s="5" t="str">
        <f>IFERROR(INDEX('Employee Master'!$B$5:$B$104,MATCH(A67,'Employee Master'!$A$5:$A$104,0)),"")</f>
        <v/>
      </c>
      <c r="C67" s="5" t="str">
        <f>IFERROR(INDEX('Employee Master'!$F$5:$F$104,MATCH(A67,'Employee Master'!$A$5:$A$104,0)),"")</f>
        <v/>
      </c>
      <c r="D67" s="20"/>
      <c r="E67" s="5" t="str">
        <f t="shared" ca="1" si="2"/>
        <v/>
      </c>
      <c r="F67" s="8"/>
      <c r="G67" s="8"/>
      <c r="H67" s="20"/>
      <c r="I67" s="5" t="str">
        <f t="shared" ca="1" si="3"/>
        <v/>
      </c>
      <c r="J67" s="8"/>
      <c r="K67" s="8"/>
    </row>
    <row r="68" spans="1:11" ht="15" customHeight="1" x14ac:dyDescent="0.35">
      <c r="A68" s="8"/>
      <c r="B68" s="5" t="str">
        <f>IFERROR(INDEX('Employee Master'!$B$5:$B$104,MATCH(A68,'Employee Master'!$A$5:$A$104,0)),"")</f>
        <v/>
      </c>
      <c r="C68" s="5" t="str">
        <f>IFERROR(INDEX('Employee Master'!$F$5:$F$104,MATCH(A68,'Employee Master'!$A$5:$A$104,0)),"")</f>
        <v/>
      </c>
      <c r="D68" s="20"/>
      <c r="E68" s="5" t="str">
        <f t="shared" ca="1" si="2"/>
        <v/>
      </c>
      <c r="F68" s="8"/>
      <c r="G68" s="8"/>
      <c r="H68" s="20"/>
      <c r="I68" s="5" t="str">
        <f t="shared" ca="1" si="3"/>
        <v/>
      </c>
      <c r="J68" s="8"/>
      <c r="K68" s="8"/>
    </row>
    <row r="69" spans="1:11" ht="15" customHeight="1" x14ac:dyDescent="0.35">
      <c r="A69" s="8"/>
      <c r="B69" s="5" t="str">
        <f>IFERROR(INDEX('Employee Master'!$B$5:$B$104,MATCH(A69,'Employee Master'!$A$5:$A$104,0)),"")</f>
        <v/>
      </c>
      <c r="C69" s="5" t="str">
        <f>IFERROR(INDEX('Employee Master'!$F$5:$F$104,MATCH(A69,'Employee Master'!$A$5:$A$104,0)),"")</f>
        <v/>
      </c>
      <c r="D69" s="20"/>
      <c r="E69" s="5" t="str">
        <f t="shared" ca="1" si="2"/>
        <v/>
      </c>
      <c r="F69" s="8"/>
      <c r="G69" s="8"/>
      <c r="H69" s="20"/>
      <c r="I69" s="5" t="str">
        <f t="shared" ca="1" si="3"/>
        <v/>
      </c>
      <c r="J69" s="8"/>
      <c r="K69" s="8"/>
    </row>
    <row r="70" spans="1:11" ht="15" customHeight="1" x14ac:dyDescent="0.35">
      <c r="A70" s="8"/>
      <c r="B70" s="5" t="str">
        <f>IFERROR(INDEX('Employee Master'!$B$5:$B$104,MATCH(A70,'Employee Master'!$A$5:$A$104,0)),"")</f>
        <v/>
      </c>
      <c r="C70" s="5" t="str">
        <f>IFERROR(INDEX('Employee Master'!$F$5:$F$104,MATCH(A70,'Employee Master'!$A$5:$A$104,0)),"")</f>
        <v/>
      </c>
      <c r="D70" s="20"/>
      <c r="E70" s="5" t="str">
        <f t="shared" ref="E70:E101" ca="1" si="4">IFERROR(IF(D70="","",D70-TODAY()),"")</f>
        <v/>
      </c>
      <c r="F70" s="8"/>
      <c r="G70" s="8"/>
      <c r="H70" s="20"/>
      <c r="I70" s="5" t="str">
        <f t="shared" ref="I70:I101" ca="1" si="5">IFERROR(IF(H70="","",H70-TODAY()),"")</f>
        <v/>
      </c>
      <c r="J70" s="8"/>
      <c r="K70" s="8"/>
    </row>
    <row r="71" spans="1:11" ht="15" customHeight="1" x14ac:dyDescent="0.35">
      <c r="A71" s="8"/>
      <c r="B71" s="5" t="str">
        <f>IFERROR(INDEX('Employee Master'!$B$5:$B$104,MATCH(A71,'Employee Master'!$A$5:$A$104,0)),"")</f>
        <v/>
      </c>
      <c r="C71" s="5" t="str">
        <f>IFERROR(INDEX('Employee Master'!$F$5:$F$104,MATCH(A71,'Employee Master'!$A$5:$A$104,0)),"")</f>
        <v/>
      </c>
      <c r="D71" s="20"/>
      <c r="E71" s="5" t="str">
        <f t="shared" ca="1" si="4"/>
        <v/>
      </c>
      <c r="F71" s="8"/>
      <c r="G71" s="8"/>
      <c r="H71" s="20"/>
      <c r="I71" s="5" t="str">
        <f t="shared" ca="1" si="5"/>
        <v/>
      </c>
      <c r="J71" s="8"/>
      <c r="K71" s="8"/>
    </row>
    <row r="72" spans="1:11" ht="15" customHeight="1" x14ac:dyDescent="0.35">
      <c r="A72" s="8"/>
      <c r="B72" s="5" t="str">
        <f>IFERROR(INDEX('Employee Master'!$B$5:$B$104,MATCH(A72,'Employee Master'!$A$5:$A$104,0)),"")</f>
        <v/>
      </c>
      <c r="C72" s="5" t="str">
        <f>IFERROR(INDEX('Employee Master'!$F$5:$F$104,MATCH(A72,'Employee Master'!$A$5:$A$104,0)),"")</f>
        <v/>
      </c>
      <c r="D72" s="20"/>
      <c r="E72" s="5" t="str">
        <f t="shared" ca="1" si="4"/>
        <v/>
      </c>
      <c r="F72" s="8"/>
      <c r="G72" s="8"/>
      <c r="H72" s="20"/>
      <c r="I72" s="5" t="str">
        <f t="shared" ca="1" si="5"/>
        <v/>
      </c>
      <c r="J72" s="8"/>
      <c r="K72" s="8"/>
    </row>
    <row r="73" spans="1:11" ht="15" customHeight="1" x14ac:dyDescent="0.35">
      <c r="A73" s="8"/>
      <c r="B73" s="5" t="str">
        <f>IFERROR(INDEX('Employee Master'!$B$5:$B$104,MATCH(A73,'Employee Master'!$A$5:$A$104,0)),"")</f>
        <v/>
      </c>
      <c r="C73" s="5" t="str">
        <f>IFERROR(INDEX('Employee Master'!$F$5:$F$104,MATCH(A73,'Employee Master'!$A$5:$A$104,0)),"")</f>
        <v/>
      </c>
      <c r="D73" s="20"/>
      <c r="E73" s="5" t="str">
        <f t="shared" ca="1" si="4"/>
        <v/>
      </c>
      <c r="F73" s="8"/>
      <c r="G73" s="8"/>
      <c r="H73" s="20"/>
      <c r="I73" s="5" t="str">
        <f t="shared" ca="1" si="5"/>
        <v/>
      </c>
      <c r="J73" s="8"/>
      <c r="K73" s="8"/>
    </row>
    <row r="74" spans="1:11" ht="15" customHeight="1" x14ac:dyDescent="0.35">
      <c r="A74" s="8"/>
      <c r="B74" s="5" t="str">
        <f>IFERROR(INDEX('Employee Master'!$B$5:$B$104,MATCH(A74,'Employee Master'!$A$5:$A$104,0)),"")</f>
        <v/>
      </c>
      <c r="C74" s="5" t="str">
        <f>IFERROR(INDEX('Employee Master'!$F$5:$F$104,MATCH(A74,'Employee Master'!$A$5:$A$104,0)),"")</f>
        <v/>
      </c>
      <c r="D74" s="20"/>
      <c r="E74" s="5" t="str">
        <f t="shared" ca="1" si="4"/>
        <v/>
      </c>
      <c r="F74" s="8"/>
      <c r="G74" s="8"/>
      <c r="H74" s="20"/>
      <c r="I74" s="5" t="str">
        <f t="shared" ca="1" si="5"/>
        <v/>
      </c>
      <c r="J74" s="8"/>
      <c r="K74" s="8"/>
    </row>
    <row r="75" spans="1:11" ht="15" customHeight="1" x14ac:dyDescent="0.35">
      <c r="A75" s="8"/>
      <c r="B75" s="5" t="str">
        <f>IFERROR(INDEX('Employee Master'!$B$5:$B$104,MATCH(A75,'Employee Master'!$A$5:$A$104,0)),"")</f>
        <v/>
      </c>
      <c r="C75" s="5" t="str">
        <f>IFERROR(INDEX('Employee Master'!$F$5:$F$104,MATCH(A75,'Employee Master'!$A$5:$A$104,0)),"")</f>
        <v/>
      </c>
      <c r="D75" s="20"/>
      <c r="E75" s="5" t="str">
        <f t="shared" ca="1" si="4"/>
        <v/>
      </c>
      <c r="F75" s="8"/>
      <c r="G75" s="8"/>
      <c r="H75" s="20"/>
      <c r="I75" s="5" t="str">
        <f t="shared" ca="1" si="5"/>
        <v/>
      </c>
      <c r="J75" s="8"/>
      <c r="K75" s="8"/>
    </row>
    <row r="76" spans="1:11" ht="15" customHeight="1" x14ac:dyDescent="0.35">
      <c r="A76" s="8"/>
      <c r="B76" s="5" t="str">
        <f>IFERROR(INDEX('Employee Master'!$B$5:$B$104,MATCH(A76,'Employee Master'!$A$5:$A$104,0)),"")</f>
        <v/>
      </c>
      <c r="C76" s="5" t="str">
        <f>IFERROR(INDEX('Employee Master'!$F$5:$F$104,MATCH(A76,'Employee Master'!$A$5:$A$104,0)),"")</f>
        <v/>
      </c>
      <c r="D76" s="20"/>
      <c r="E76" s="5" t="str">
        <f t="shared" ca="1" si="4"/>
        <v/>
      </c>
      <c r="F76" s="8"/>
      <c r="G76" s="8"/>
      <c r="H76" s="20"/>
      <c r="I76" s="5" t="str">
        <f t="shared" ca="1" si="5"/>
        <v/>
      </c>
      <c r="J76" s="8"/>
      <c r="K76" s="8"/>
    </row>
    <row r="77" spans="1:11" ht="15" customHeight="1" x14ac:dyDescent="0.35">
      <c r="A77" s="8"/>
      <c r="B77" s="5" t="str">
        <f>IFERROR(INDEX('Employee Master'!$B$5:$B$104,MATCH(A77,'Employee Master'!$A$5:$A$104,0)),"")</f>
        <v/>
      </c>
      <c r="C77" s="5" t="str">
        <f>IFERROR(INDEX('Employee Master'!$F$5:$F$104,MATCH(A77,'Employee Master'!$A$5:$A$104,0)),"")</f>
        <v/>
      </c>
      <c r="D77" s="20"/>
      <c r="E77" s="5" t="str">
        <f t="shared" ca="1" si="4"/>
        <v/>
      </c>
      <c r="F77" s="8"/>
      <c r="G77" s="8"/>
      <c r="H77" s="20"/>
      <c r="I77" s="5" t="str">
        <f t="shared" ca="1" si="5"/>
        <v/>
      </c>
      <c r="J77" s="8"/>
      <c r="K77" s="8"/>
    </row>
    <row r="78" spans="1:11" ht="15" customHeight="1" x14ac:dyDescent="0.35">
      <c r="A78" s="8"/>
      <c r="B78" s="5" t="str">
        <f>IFERROR(INDEX('Employee Master'!$B$5:$B$104,MATCH(A78,'Employee Master'!$A$5:$A$104,0)),"")</f>
        <v/>
      </c>
      <c r="C78" s="5" t="str">
        <f>IFERROR(INDEX('Employee Master'!$F$5:$F$104,MATCH(A78,'Employee Master'!$A$5:$A$104,0)),"")</f>
        <v/>
      </c>
      <c r="D78" s="20"/>
      <c r="E78" s="5" t="str">
        <f t="shared" ca="1" si="4"/>
        <v/>
      </c>
      <c r="F78" s="8"/>
      <c r="G78" s="8"/>
      <c r="H78" s="20"/>
      <c r="I78" s="5" t="str">
        <f t="shared" ca="1" si="5"/>
        <v/>
      </c>
      <c r="J78" s="8"/>
      <c r="K78" s="8"/>
    </row>
    <row r="79" spans="1:11" ht="15" customHeight="1" x14ac:dyDescent="0.35">
      <c r="A79" s="8"/>
      <c r="B79" s="5" t="str">
        <f>IFERROR(INDEX('Employee Master'!$B$5:$B$104,MATCH(A79,'Employee Master'!$A$5:$A$104,0)),"")</f>
        <v/>
      </c>
      <c r="C79" s="5" t="str">
        <f>IFERROR(INDEX('Employee Master'!$F$5:$F$104,MATCH(A79,'Employee Master'!$A$5:$A$104,0)),"")</f>
        <v/>
      </c>
      <c r="D79" s="20"/>
      <c r="E79" s="5" t="str">
        <f t="shared" ca="1" si="4"/>
        <v/>
      </c>
      <c r="F79" s="8"/>
      <c r="G79" s="8"/>
      <c r="H79" s="20"/>
      <c r="I79" s="5" t="str">
        <f t="shared" ca="1" si="5"/>
        <v/>
      </c>
      <c r="J79" s="8"/>
      <c r="K79" s="8"/>
    </row>
    <row r="80" spans="1:11" ht="15" customHeight="1" x14ac:dyDescent="0.35">
      <c r="A80" s="8"/>
      <c r="B80" s="5" t="str">
        <f>IFERROR(INDEX('Employee Master'!$B$5:$B$104,MATCH(A80,'Employee Master'!$A$5:$A$104,0)),"")</f>
        <v/>
      </c>
      <c r="C80" s="5" t="str">
        <f>IFERROR(INDEX('Employee Master'!$F$5:$F$104,MATCH(A80,'Employee Master'!$A$5:$A$104,0)),"")</f>
        <v/>
      </c>
      <c r="D80" s="20"/>
      <c r="E80" s="5" t="str">
        <f t="shared" ca="1" si="4"/>
        <v/>
      </c>
      <c r="F80" s="8"/>
      <c r="G80" s="8"/>
      <c r="H80" s="20"/>
      <c r="I80" s="5" t="str">
        <f t="shared" ca="1" si="5"/>
        <v/>
      </c>
      <c r="J80" s="8"/>
      <c r="K80" s="8"/>
    </row>
    <row r="81" spans="1:11" ht="15" customHeight="1" x14ac:dyDescent="0.35">
      <c r="A81" s="8"/>
      <c r="B81" s="5" t="str">
        <f>IFERROR(INDEX('Employee Master'!$B$5:$B$104,MATCH(A81,'Employee Master'!$A$5:$A$104,0)),"")</f>
        <v/>
      </c>
      <c r="C81" s="5" t="str">
        <f>IFERROR(INDEX('Employee Master'!$F$5:$F$104,MATCH(A81,'Employee Master'!$A$5:$A$104,0)),"")</f>
        <v/>
      </c>
      <c r="D81" s="20"/>
      <c r="E81" s="5" t="str">
        <f t="shared" ca="1" si="4"/>
        <v/>
      </c>
      <c r="F81" s="8"/>
      <c r="G81" s="8"/>
      <c r="H81" s="20"/>
      <c r="I81" s="5" t="str">
        <f t="shared" ca="1" si="5"/>
        <v/>
      </c>
      <c r="J81" s="8"/>
      <c r="K81" s="8"/>
    </row>
    <row r="82" spans="1:11" ht="15" customHeight="1" x14ac:dyDescent="0.35">
      <c r="A82" s="8"/>
      <c r="B82" s="5" t="str">
        <f>IFERROR(INDEX('Employee Master'!$B$5:$B$104,MATCH(A82,'Employee Master'!$A$5:$A$104,0)),"")</f>
        <v/>
      </c>
      <c r="C82" s="5" t="str">
        <f>IFERROR(INDEX('Employee Master'!$F$5:$F$104,MATCH(A82,'Employee Master'!$A$5:$A$104,0)),"")</f>
        <v/>
      </c>
      <c r="D82" s="20"/>
      <c r="E82" s="5" t="str">
        <f t="shared" ca="1" si="4"/>
        <v/>
      </c>
      <c r="F82" s="8"/>
      <c r="G82" s="8"/>
      <c r="H82" s="20"/>
      <c r="I82" s="5" t="str">
        <f t="shared" ca="1" si="5"/>
        <v/>
      </c>
      <c r="J82" s="8"/>
      <c r="K82" s="8"/>
    </row>
    <row r="83" spans="1:11" ht="15" customHeight="1" x14ac:dyDescent="0.35">
      <c r="A83" s="8"/>
      <c r="B83" s="5" t="str">
        <f>IFERROR(INDEX('Employee Master'!$B$5:$B$104,MATCH(A83,'Employee Master'!$A$5:$A$104,0)),"")</f>
        <v/>
      </c>
      <c r="C83" s="5" t="str">
        <f>IFERROR(INDEX('Employee Master'!$F$5:$F$104,MATCH(A83,'Employee Master'!$A$5:$A$104,0)),"")</f>
        <v/>
      </c>
      <c r="D83" s="20"/>
      <c r="E83" s="5" t="str">
        <f t="shared" ca="1" si="4"/>
        <v/>
      </c>
      <c r="F83" s="8"/>
      <c r="G83" s="8"/>
      <c r="H83" s="20"/>
      <c r="I83" s="5" t="str">
        <f t="shared" ca="1" si="5"/>
        <v/>
      </c>
      <c r="J83" s="8"/>
      <c r="K83" s="8"/>
    </row>
    <row r="84" spans="1:11" ht="15" customHeight="1" x14ac:dyDescent="0.35">
      <c r="A84" s="8"/>
      <c r="B84" s="5" t="str">
        <f>IFERROR(INDEX('Employee Master'!$B$5:$B$104,MATCH(A84,'Employee Master'!$A$5:$A$104,0)),"")</f>
        <v/>
      </c>
      <c r="C84" s="5" t="str">
        <f>IFERROR(INDEX('Employee Master'!$F$5:$F$104,MATCH(A84,'Employee Master'!$A$5:$A$104,0)),"")</f>
        <v/>
      </c>
      <c r="D84" s="20"/>
      <c r="E84" s="5" t="str">
        <f t="shared" ca="1" si="4"/>
        <v/>
      </c>
      <c r="F84" s="8"/>
      <c r="G84" s="8"/>
      <c r="H84" s="20"/>
      <c r="I84" s="5" t="str">
        <f t="shared" ca="1" si="5"/>
        <v/>
      </c>
      <c r="J84" s="8"/>
      <c r="K84" s="8"/>
    </row>
    <row r="85" spans="1:11" ht="15" customHeight="1" x14ac:dyDescent="0.35">
      <c r="A85" s="8"/>
      <c r="B85" s="5" t="str">
        <f>IFERROR(INDEX('Employee Master'!$B$5:$B$104,MATCH(A85,'Employee Master'!$A$5:$A$104,0)),"")</f>
        <v/>
      </c>
      <c r="C85" s="5" t="str">
        <f>IFERROR(INDEX('Employee Master'!$F$5:$F$104,MATCH(A85,'Employee Master'!$A$5:$A$104,0)),"")</f>
        <v/>
      </c>
      <c r="D85" s="20"/>
      <c r="E85" s="5" t="str">
        <f t="shared" ca="1" si="4"/>
        <v/>
      </c>
      <c r="F85" s="8"/>
      <c r="G85" s="8"/>
      <c r="H85" s="20"/>
      <c r="I85" s="5" t="str">
        <f t="shared" ca="1" si="5"/>
        <v/>
      </c>
      <c r="J85" s="8"/>
      <c r="K85" s="8"/>
    </row>
    <row r="86" spans="1:11" ht="15" customHeight="1" x14ac:dyDescent="0.35">
      <c r="A86" s="8"/>
      <c r="B86" s="5" t="str">
        <f>IFERROR(INDEX('Employee Master'!$B$5:$B$104,MATCH(A86,'Employee Master'!$A$5:$A$104,0)),"")</f>
        <v/>
      </c>
      <c r="C86" s="5" t="str">
        <f>IFERROR(INDEX('Employee Master'!$F$5:$F$104,MATCH(A86,'Employee Master'!$A$5:$A$104,0)),"")</f>
        <v/>
      </c>
      <c r="D86" s="20"/>
      <c r="E86" s="5" t="str">
        <f t="shared" ca="1" si="4"/>
        <v/>
      </c>
      <c r="F86" s="8"/>
      <c r="G86" s="8"/>
      <c r="H86" s="20"/>
      <c r="I86" s="5" t="str">
        <f t="shared" ca="1" si="5"/>
        <v/>
      </c>
      <c r="J86" s="8"/>
      <c r="K86" s="8"/>
    </row>
    <row r="87" spans="1:11" ht="15" customHeight="1" x14ac:dyDescent="0.35">
      <c r="A87" s="8"/>
      <c r="B87" s="5" t="str">
        <f>IFERROR(INDEX('Employee Master'!$B$5:$B$104,MATCH(A87,'Employee Master'!$A$5:$A$104,0)),"")</f>
        <v/>
      </c>
      <c r="C87" s="5" t="str">
        <f>IFERROR(INDEX('Employee Master'!$F$5:$F$104,MATCH(A87,'Employee Master'!$A$5:$A$104,0)),"")</f>
        <v/>
      </c>
      <c r="D87" s="20"/>
      <c r="E87" s="5" t="str">
        <f t="shared" ca="1" si="4"/>
        <v/>
      </c>
      <c r="F87" s="8"/>
      <c r="G87" s="8"/>
      <c r="H87" s="20"/>
      <c r="I87" s="5" t="str">
        <f t="shared" ca="1" si="5"/>
        <v/>
      </c>
      <c r="J87" s="8"/>
      <c r="K87" s="8"/>
    </row>
    <row r="88" spans="1:11" ht="15" customHeight="1" x14ac:dyDescent="0.35">
      <c r="A88" s="8"/>
      <c r="B88" s="5" t="str">
        <f>IFERROR(INDEX('Employee Master'!$B$5:$B$104,MATCH(A88,'Employee Master'!$A$5:$A$104,0)),"")</f>
        <v/>
      </c>
      <c r="C88" s="5" t="str">
        <f>IFERROR(INDEX('Employee Master'!$F$5:$F$104,MATCH(A88,'Employee Master'!$A$5:$A$104,0)),"")</f>
        <v/>
      </c>
      <c r="D88" s="20"/>
      <c r="E88" s="5" t="str">
        <f t="shared" ca="1" si="4"/>
        <v/>
      </c>
      <c r="F88" s="8"/>
      <c r="G88" s="8"/>
      <c r="H88" s="20"/>
      <c r="I88" s="5" t="str">
        <f t="shared" ca="1" si="5"/>
        <v/>
      </c>
      <c r="J88" s="8"/>
      <c r="K88" s="8"/>
    </row>
    <row r="89" spans="1:11" ht="15" customHeight="1" x14ac:dyDescent="0.35">
      <c r="A89" s="8"/>
      <c r="B89" s="5" t="str">
        <f>IFERROR(INDEX('Employee Master'!$B$5:$B$104,MATCH(A89,'Employee Master'!$A$5:$A$104,0)),"")</f>
        <v/>
      </c>
      <c r="C89" s="5" t="str">
        <f>IFERROR(INDEX('Employee Master'!$F$5:$F$104,MATCH(A89,'Employee Master'!$A$5:$A$104,0)),"")</f>
        <v/>
      </c>
      <c r="D89" s="20"/>
      <c r="E89" s="5" t="str">
        <f t="shared" ca="1" si="4"/>
        <v/>
      </c>
      <c r="F89" s="8"/>
      <c r="G89" s="8"/>
      <c r="H89" s="20"/>
      <c r="I89" s="5" t="str">
        <f t="shared" ca="1" si="5"/>
        <v/>
      </c>
      <c r="J89" s="8"/>
      <c r="K89" s="8"/>
    </row>
    <row r="90" spans="1:11" ht="15" customHeight="1" x14ac:dyDescent="0.35">
      <c r="A90" s="8"/>
      <c r="B90" s="5" t="str">
        <f>IFERROR(INDEX('Employee Master'!$B$5:$B$104,MATCH(A90,'Employee Master'!$A$5:$A$104,0)),"")</f>
        <v/>
      </c>
      <c r="C90" s="5" t="str">
        <f>IFERROR(INDEX('Employee Master'!$F$5:$F$104,MATCH(A90,'Employee Master'!$A$5:$A$104,0)),"")</f>
        <v/>
      </c>
      <c r="D90" s="20"/>
      <c r="E90" s="5" t="str">
        <f t="shared" ca="1" si="4"/>
        <v/>
      </c>
      <c r="F90" s="8"/>
      <c r="G90" s="8"/>
      <c r="H90" s="20"/>
      <c r="I90" s="5" t="str">
        <f t="shared" ca="1" si="5"/>
        <v/>
      </c>
      <c r="J90" s="8"/>
      <c r="K90" s="8"/>
    </row>
    <row r="91" spans="1:11" ht="15" customHeight="1" x14ac:dyDescent="0.35">
      <c r="A91" s="8"/>
      <c r="B91" s="5" t="str">
        <f>IFERROR(INDEX('Employee Master'!$B$5:$B$104,MATCH(A91,'Employee Master'!$A$5:$A$104,0)),"")</f>
        <v/>
      </c>
      <c r="C91" s="5" t="str">
        <f>IFERROR(INDEX('Employee Master'!$F$5:$F$104,MATCH(A91,'Employee Master'!$A$5:$A$104,0)),"")</f>
        <v/>
      </c>
      <c r="D91" s="20"/>
      <c r="E91" s="5" t="str">
        <f t="shared" ca="1" si="4"/>
        <v/>
      </c>
      <c r="F91" s="8"/>
      <c r="G91" s="8"/>
      <c r="H91" s="20"/>
      <c r="I91" s="5" t="str">
        <f t="shared" ca="1" si="5"/>
        <v/>
      </c>
      <c r="J91" s="8"/>
      <c r="K91" s="8"/>
    </row>
    <row r="92" spans="1:11" ht="15" customHeight="1" x14ac:dyDescent="0.35">
      <c r="A92" s="8"/>
      <c r="B92" s="5" t="str">
        <f>IFERROR(INDEX('Employee Master'!$B$5:$B$104,MATCH(A92,'Employee Master'!$A$5:$A$104,0)),"")</f>
        <v/>
      </c>
      <c r="C92" s="5" t="str">
        <f>IFERROR(INDEX('Employee Master'!$F$5:$F$104,MATCH(A92,'Employee Master'!$A$5:$A$104,0)),"")</f>
        <v/>
      </c>
      <c r="D92" s="20"/>
      <c r="E92" s="5" t="str">
        <f t="shared" ca="1" si="4"/>
        <v/>
      </c>
      <c r="F92" s="8"/>
      <c r="G92" s="8"/>
      <c r="H92" s="20"/>
      <c r="I92" s="5" t="str">
        <f t="shared" ca="1" si="5"/>
        <v/>
      </c>
      <c r="J92" s="8"/>
      <c r="K92" s="8"/>
    </row>
    <row r="93" spans="1:11" ht="15" customHeight="1" x14ac:dyDescent="0.35">
      <c r="A93" s="8"/>
      <c r="B93" s="5" t="str">
        <f>IFERROR(INDEX('Employee Master'!$B$5:$B$104,MATCH(A93,'Employee Master'!$A$5:$A$104,0)),"")</f>
        <v/>
      </c>
      <c r="C93" s="5" t="str">
        <f>IFERROR(INDEX('Employee Master'!$F$5:$F$104,MATCH(A93,'Employee Master'!$A$5:$A$104,0)),"")</f>
        <v/>
      </c>
      <c r="D93" s="20"/>
      <c r="E93" s="5" t="str">
        <f t="shared" ca="1" si="4"/>
        <v/>
      </c>
      <c r="F93" s="8"/>
      <c r="G93" s="8"/>
      <c r="H93" s="20"/>
      <c r="I93" s="5" t="str">
        <f t="shared" ca="1" si="5"/>
        <v/>
      </c>
      <c r="J93" s="8"/>
      <c r="K93" s="8"/>
    </row>
    <row r="94" spans="1:11" ht="15" customHeight="1" x14ac:dyDescent="0.35">
      <c r="A94" s="8"/>
      <c r="B94" s="5" t="str">
        <f>IFERROR(INDEX('Employee Master'!$B$5:$B$104,MATCH(A94,'Employee Master'!$A$5:$A$104,0)),"")</f>
        <v/>
      </c>
      <c r="C94" s="5" t="str">
        <f>IFERROR(INDEX('Employee Master'!$F$5:$F$104,MATCH(A94,'Employee Master'!$A$5:$A$104,0)),"")</f>
        <v/>
      </c>
      <c r="D94" s="20"/>
      <c r="E94" s="5" t="str">
        <f t="shared" ca="1" si="4"/>
        <v/>
      </c>
      <c r="F94" s="8"/>
      <c r="G94" s="8"/>
      <c r="H94" s="20"/>
      <c r="I94" s="5" t="str">
        <f t="shared" ca="1" si="5"/>
        <v/>
      </c>
      <c r="J94" s="8"/>
      <c r="K94" s="8"/>
    </row>
    <row r="95" spans="1:11" ht="15" customHeight="1" x14ac:dyDescent="0.35">
      <c r="A95" s="8"/>
      <c r="B95" s="5" t="str">
        <f>IFERROR(INDEX('Employee Master'!$B$5:$B$104,MATCH(A95,'Employee Master'!$A$5:$A$104,0)),"")</f>
        <v/>
      </c>
      <c r="C95" s="5" t="str">
        <f>IFERROR(INDEX('Employee Master'!$F$5:$F$104,MATCH(A95,'Employee Master'!$A$5:$A$104,0)),"")</f>
        <v/>
      </c>
      <c r="D95" s="20"/>
      <c r="E95" s="5" t="str">
        <f t="shared" ca="1" si="4"/>
        <v/>
      </c>
      <c r="F95" s="8"/>
      <c r="G95" s="8"/>
      <c r="H95" s="20"/>
      <c r="I95" s="5" t="str">
        <f t="shared" ca="1" si="5"/>
        <v/>
      </c>
      <c r="J95" s="8"/>
      <c r="K95" s="8"/>
    </row>
    <row r="96" spans="1:11" ht="15" customHeight="1" x14ac:dyDescent="0.35">
      <c r="A96" s="8"/>
      <c r="B96" s="5" t="str">
        <f>IFERROR(INDEX('Employee Master'!$B$5:$B$104,MATCH(A96,'Employee Master'!$A$5:$A$104,0)),"")</f>
        <v/>
      </c>
      <c r="C96" s="5" t="str">
        <f>IFERROR(INDEX('Employee Master'!$F$5:$F$104,MATCH(A96,'Employee Master'!$A$5:$A$104,0)),"")</f>
        <v/>
      </c>
      <c r="D96" s="20"/>
      <c r="E96" s="5" t="str">
        <f t="shared" ca="1" si="4"/>
        <v/>
      </c>
      <c r="F96" s="8"/>
      <c r="G96" s="8"/>
      <c r="H96" s="20"/>
      <c r="I96" s="5" t="str">
        <f t="shared" ca="1" si="5"/>
        <v/>
      </c>
      <c r="J96" s="8"/>
      <c r="K96" s="8"/>
    </row>
    <row r="97" spans="1:11" ht="15" customHeight="1" x14ac:dyDescent="0.35">
      <c r="A97" s="8"/>
      <c r="B97" s="5" t="str">
        <f>IFERROR(INDEX('Employee Master'!$B$5:$B$104,MATCH(A97,'Employee Master'!$A$5:$A$104,0)),"")</f>
        <v/>
      </c>
      <c r="C97" s="5" t="str">
        <f>IFERROR(INDEX('Employee Master'!$F$5:$F$104,MATCH(A97,'Employee Master'!$A$5:$A$104,0)),"")</f>
        <v/>
      </c>
      <c r="D97" s="20"/>
      <c r="E97" s="5" t="str">
        <f t="shared" ca="1" si="4"/>
        <v/>
      </c>
      <c r="F97" s="8"/>
      <c r="G97" s="8"/>
      <c r="H97" s="20"/>
      <c r="I97" s="5" t="str">
        <f t="shared" ca="1" si="5"/>
        <v/>
      </c>
      <c r="J97" s="8"/>
      <c r="K97" s="8"/>
    </row>
    <row r="98" spans="1:11" ht="15" customHeight="1" x14ac:dyDescent="0.35">
      <c r="A98" s="8"/>
      <c r="B98" s="5" t="str">
        <f>IFERROR(INDEX('Employee Master'!$B$5:$B$104,MATCH(A98,'Employee Master'!$A$5:$A$104,0)),"")</f>
        <v/>
      </c>
      <c r="C98" s="5" t="str">
        <f>IFERROR(INDEX('Employee Master'!$F$5:$F$104,MATCH(A98,'Employee Master'!$A$5:$A$104,0)),"")</f>
        <v/>
      </c>
      <c r="D98" s="20"/>
      <c r="E98" s="5" t="str">
        <f t="shared" ca="1" si="4"/>
        <v/>
      </c>
      <c r="F98" s="8"/>
      <c r="G98" s="8"/>
      <c r="H98" s="20"/>
      <c r="I98" s="5" t="str">
        <f t="shared" ca="1" si="5"/>
        <v/>
      </c>
      <c r="J98" s="8"/>
      <c r="K98" s="8"/>
    </row>
    <row r="99" spans="1:11" ht="15" customHeight="1" x14ac:dyDescent="0.35">
      <c r="A99" s="8"/>
      <c r="B99" s="5" t="str">
        <f>IFERROR(INDEX('Employee Master'!$B$5:$B$104,MATCH(A99,'Employee Master'!$A$5:$A$104,0)),"")</f>
        <v/>
      </c>
      <c r="C99" s="5" t="str">
        <f>IFERROR(INDEX('Employee Master'!$F$5:$F$104,MATCH(A99,'Employee Master'!$A$5:$A$104,0)),"")</f>
        <v/>
      </c>
      <c r="D99" s="20"/>
      <c r="E99" s="5" t="str">
        <f t="shared" ca="1" si="4"/>
        <v/>
      </c>
      <c r="F99" s="8"/>
      <c r="G99" s="8"/>
      <c r="H99" s="20"/>
      <c r="I99" s="5" t="str">
        <f t="shared" ca="1" si="5"/>
        <v/>
      </c>
      <c r="J99" s="8"/>
      <c r="K99" s="8"/>
    </row>
    <row r="100" spans="1:11" ht="15" customHeight="1" x14ac:dyDescent="0.35">
      <c r="A100" s="8"/>
      <c r="B100" s="5" t="str">
        <f>IFERROR(INDEX('Employee Master'!$B$5:$B$104,MATCH(A100,'Employee Master'!$A$5:$A$104,0)),"")</f>
        <v/>
      </c>
      <c r="C100" s="5" t="str">
        <f>IFERROR(INDEX('Employee Master'!$F$5:$F$104,MATCH(A100,'Employee Master'!$A$5:$A$104,0)),"")</f>
        <v/>
      </c>
      <c r="D100" s="20"/>
      <c r="E100" s="5" t="str">
        <f t="shared" ca="1" si="4"/>
        <v/>
      </c>
      <c r="F100" s="8"/>
      <c r="G100" s="8"/>
      <c r="H100" s="20"/>
      <c r="I100" s="5" t="str">
        <f t="shared" ca="1" si="5"/>
        <v/>
      </c>
      <c r="J100" s="8"/>
      <c r="K100" s="8"/>
    </row>
    <row r="101" spans="1:11" ht="15" customHeight="1" x14ac:dyDescent="0.35">
      <c r="A101" s="8"/>
      <c r="B101" s="5" t="str">
        <f>IFERROR(INDEX('Employee Master'!$B$5:$B$104,MATCH(A101,'Employee Master'!$A$5:$A$104,0)),"")</f>
        <v/>
      </c>
      <c r="C101" s="5" t="str">
        <f>IFERROR(INDEX('Employee Master'!$F$5:$F$104,MATCH(A101,'Employee Master'!$A$5:$A$104,0)),"")</f>
        <v/>
      </c>
      <c r="D101" s="20"/>
      <c r="E101" s="5" t="str">
        <f t="shared" ca="1" si="4"/>
        <v/>
      </c>
      <c r="F101" s="8"/>
      <c r="G101" s="8"/>
      <c r="H101" s="20"/>
      <c r="I101" s="5" t="str">
        <f t="shared" ca="1" si="5"/>
        <v/>
      </c>
      <c r="J101" s="8"/>
      <c r="K101" s="8"/>
    </row>
    <row r="102" spans="1:11" ht="15" customHeight="1" x14ac:dyDescent="0.35">
      <c r="A102" s="8"/>
      <c r="B102" s="5" t="str">
        <f>IFERROR(INDEX('Employee Master'!$B$5:$B$104,MATCH(A102,'Employee Master'!$A$5:$A$104,0)),"")</f>
        <v/>
      </c>
      <c r="C102" s="5" t="str">
        <f>IFERROR(INDEX('Employee Master'!$F$5:$F$104,MATCH(A102,'Employee Master'!$A$5:$A$104,0)),"")</f>
        <v/>
      </c>
      <c r="D102" s="20"/>
      <c r="E102" s="5" t="str">
        <f t="shared" ref="E102:E105" ca="1" si="6">IFERROR(IF(D102="","",D102-TODAY()),"")</f>
        <v/>
      </c>
      <c r="F102" s="8"/>
      <c r="G102" s="8"/>
      <c r="H102" s="20"/>
      <c r="I102" s="5" t="str">
        <f t="shared" ref="I102:I105" ca="1" si="7">IFERROR(IF(H102="","",H102-TODAY()),"")</f>
        <v/>
      </c>
      <c r="J102" s="8"/>
      <c r="K102" s="8"/>
    </row>
    <row r="103" spans="1:11" ht="15" customHeight="1" x14ac:dyDescent="0.35">
      <c r="A103" s="8"/>
      <c r="B103" s="5" t="str">
        <f>IFERROR(INDEX('Employee Master'!$B$5:$B$104,MATCH(A103,'Employee Master'!$A$5:$A$104,0)),"")</f>
        <v/>
      </c>
      <c r="C103" s="5" t="str">
        <f>IFERROR(INDEX('Employee Master'!$F$5:$F$104,MATCH(A103,'Employee Master'!$A$5:$A$104,0)),"")</f>
        <v/>
      </c>
      <c r="D103" s="20"/>
      <c r="E103" s="5" t="str">
        <f t="shared" ca="1" si="6"/>
        <v/>
      </c>
      <c r="F103" s="8"/>
      <c r="G103" s="8"/>
      <c r="H103" s="20"/>
      <c r="I103" s="5" t="str">
        <f t="shared" ca="1" si="7"/>
        <v/>
      </c>
      <c r="J103" s="8"/>
      <c r="K103" s="8"/>
    </row>
    <row r="104" spans="1:11" ht="15" customHeight="1" x14ac:dyDescent="0.35">
      <c r="A104" s="8"/>
      <c r="B104" s="5" t="str">
        <f>IFERROR(INDEX('Employee Master'!$B$5:$B$104,MATCH(A104,'Employee Master'!$A$5:$A$104,0)),"")</f>
        <v/>
      </c>
      <c r="C104" s="5" t="str">
        <f>IFERROR(INDEX('Employee Master'!$F$5:$F$104,MATCH(A104,'Employee Master'!$A$5:$A$104,0)),"")</f>
        <v/>
      </c>
      <c r="D104" s="20"/>
      <c r="E104" s="5" t="str">
        <f t="shared" ca="1" si="6"/>
        <v/>
      </c>
      <c r="F104" s="8"/>
      <c r="G104" s="8"/>
      <c r="H104" s="20"/>
      <c r="I104" s="5" t="str">
        <f t="shared" ca="1" si="7"/>
        <v/>
      </c>
      <c r="J104" s="8"/>
      <c r="K104" s="8"/>
    </row>
    <row r="105" spans="1:11" ht="15" customHeight="1" x14ac:dyDescent="0.35">
      <c r="A105" s="8"/>
      <c r="B105" s="5" t="str">
        <f>IFERROR(INDEX('Employee Master'!$B$5:$B$104,MATCH(A105,'Employee Master'!$A$5:$A$104,0)),"")</f>
        <v/>
      </c>
      <c r="C105" s="5" t="str">
        <f>IFERROR(INDEX('Employee Master'!$F$5:$F$104,MATCH(A105,'Employee Master'!$A$5:$A$104,0)),"")</f>
        <v/>
      </c>
      <c r="D105" s="20"/>
      <c r="E105" s="5" t="str">
        <f t="shared" ca="1" si="6"/>
        <v/>
      </c>
      <c r="F105" s="8"/>
      <c r="G105" s="8"/>
      <c r="H105" s="20"/>
      <c r="I105" s="5" t="str">
        <f t="shared" ca="1" si="7"/>
        <v/>
      </c>
      <c r="J105" s="8"/>
      <c r="K105" s="8"/>
    </row>
  </sheetData>
  <mergeCells count="3">
    <mergeCell ref="A1:K1"/>
    <mergeCell ref="A2:K2"/>
    <mergeCell ref="A3:K3"/>
  </mergeCells>
  <conditionalFormatting sqref="E6:E105">
    <cfRule type="expression" dxfId="13" priority="2">
      <formula>AND(ISNUMBER(E6),E6&lt;0)</formula>
    </cfRule>
  </conditionalFormatting>
  <conditionalFormatting sqref="I6:I105">
    <cfRule type="expression" dxfId="12" priority="3">
      <formula>AND(ISNUMBER(I6),I6&lt;0)</formula>
    </cfRule>
  </conditionalFormatting>
  <dataValidations count="2">
    <dataValidation type="list" allowBlank="1" sqref="F6:F105" xr:uid="{00000000-0002-0000-0A00-000000000000}">
      <formula1>"Yes,No"</formula1>
      <formula2>0</formula2>
    </dataValidation>
    <dataValidation type="list" allowBlank="1" sqref="J6:J105" xr:uid="{00000000-0002-0000-0A00-000001000000}">
      <formula1>PermitStatusList</formula1>
      <formula2>0</formula2>
    </dataValidation>
  </dataValidation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04"/>
  <sheetViews>
    <sheetView zoomScaleNormal="100" workbookViewId="0">
      <pane ySplit="4" topLeftCell="A5" activePane="bottomLeft" state="frozen"/>
      <selection pane="bottomLeft"/>
    </sheetView>
  </sheetViews>
  <sheetFormatPr defaultColWidth="8.6328125" defaultRowHeight="14.5" x14ac:dyDescent="0.35"/>
  <cols>
    <col min="1" max="1" width="12" customWidth="1"/>
    <col min="2" max="4" width="22" customWidth="1"/>
    <col min="5" max="5" width="14" customWidth="1"/>
    <col min="6" max="6" width="12" customWidth="1"/>
    <col min="7" max="9" width="14" customWidth="1"/>
    <col min="10" max="10" width="18" customWidth="1"/>
  </cols>
  <sheetData>
    <row r="1" spans="1:10" ht="19.5" customHeight="1" x14ac:dyDescent="0.5">
      <c r="A1" s="33" t="s">
        <v>313</v>
      </c>
      <c r="B1" s="33"/>
      <c r="C1" s="33"/>
      <c r="D1" s="33"/>
      <c r="E1" s="33"/>
      <c r="F1" s="33"/>
      <c r="G1" s="33"/>
      <c r="H1" s="33"/>
      <c r="I1" s="33"/>
    </row>
    <row r="2" spans="1:10" ht="15" customHeight="1" x14ac:dyDescent="0.35">
      <c r="A2" s="34" t="s">
        <v>314</v>
      </c>
      <c r="B2" s="34"/>
      <c r="C2" s="34"/>
      <c r="D2" s="34"/>
      <c r="E2" s="34"/>
      <c r="F2" s="34"/>
      <c r="G2" s="34"/>
      <c r="H2" s="34"/>
      <c r="I2" s="34"/>
    </row>
    <row r="4" spans="1:10" ht="31.5" customHeight="1" x14ac:dyDescent="0.35">
      <c r="A4" s="12" t="s">
        <v>197</v>
      </c>
      <c r="B4" s="12" t="s">
        <v>231</v>
      </c>
      <c r="C4" s="12" t="s">
        <v>315</v>
      </c>
      <c r="D4" s="12" t="s">
        <v>316</v>
      </c>
      <c r="E4" s="12" t="s">
        <v>317</v>
      </c>
      <c r="F4" s="12" t="s">
        <v>318</v>
      </c>
      <c r="G4" s="12" t="s">
        <v>319</v>
      </c>
      <c r="H4" s="12" t="s">
        <v>320</v>
      </c>
      <c r="I4" s="12" t="s">
        <v>82</v>
      </c>
      <c r="J4" s="12" t="s">
        <v>264</v>
      </c>
    </row>
    <row r="5" spans="1:10" ht="15" customHeight="1" x14ac:dyDescent="0.35">
      <c r="A5" s="8" t="s">
        <v>208</v>
      </c>
      <c r="B5" s="5" t="str">
        <f>IFERROR(INDEX('Employee Master'!$B$5:$B$104,MATCH(A5,'Employee Master'!$A$5:$A$104,0)),"")</f>
        <v>Anita Sookhai</v>
      </c>
      <c r="C5" s="8" t="s">
        <v>108</v>
      </c>
      <c r="D5" s="8" t="s">
        <v>321</v>
      </c>
      <c r="E5" s="20">
        <v>45883</v>
      </c>
      <c r="F5" s="8" t="s">
        <v>245</v>
      </c>
      <c r="G5" s="8">
        <v>36</v>
      </c>
      <c r="H5" s="21">
        <f t="shared" ref="H5:H36" si="0">IF(OR(F5&lt;&gt;"Yes",E5="",G5=""),"",EDATE(E5,G5))</f>
        <v>46979</v>
      </c>
      <c r="I5" s="5" t="str">
        <f ca="1">IF(F5&lt;&gt;"Yes","Current",IF(H5="","",IF(TODAY()&gt;H5,"EXPIRED",IF(H5-TODAY()&lt;=Setup!$B$40,"Expiring Soon","Current"))))</f>
        <v>Current</v>
      </c>
      <c r="J5" s="10" t="str">
        <f>IFERROR(INDEX('Employee Master'!$D$5:$D$104,MATCH(A5,'Employee Master'!$A$5:$A$104,0)),"")</f>
        <v>Human Resources</v>
      </c>
    </row>
    <row r="6" spans="1:10" ht="15" customHeight="1" x14ac:dyDescent="0.35">
      <c r="A6" s="8"/>
      <c r="B6" s="5" t="str">
        <f>IFERROR(INDEX('Employee Master'!$B$5:$B$104,MATCH(A6,'Employee Master'!$A$5:$A$104,0)),"")</f>
        <v/>
      </c>
      <c r="C6" s="8"/>
      <c r="D6" s="8"/>
      <c r="E6" s="20"/>
      <c r="F6" s="8"/>
      <c r="G6" s="8"/>
      <c r="H6" s="21" t="str">
        <f t="shared" si="0"/>
        <v/>
      </c>
      <c r="I6" s="5" t="str">
        <f ca="1">IF(F6&lt;&gt;"Yes","Current",IF(H6="","",IF(TODAY()&gt;H6,"EXPIRED",IF(H6-TODAY()&lt;=Setup!$B$40,"Expiring Soon","Current"))))</f>
        <v>Current</v>
      </c>
      <c r="J6" s="10" t="str">
        <f>IFERROR(INDEX('Employee Master'!$D$5:$D$104,MATCH(A6,'Employee Master'!$A$5:$A$104,0)),"")</f>
        <v/>
      </c>
    </row>
    <row r="7" spans="1:10" ht="15" customHeight="1" x14ac:dyDescent="0.35">
      <c r="A7" s="8"/>
      <c r="B7" s="5" t="str">
        <f>IFERROR(INDEX('Employee Master'!$B$5:$B$104,MATCH(A7,'Employee Master'!$A$5:$A$104,0)),"")</f>
        <v/>
      </c>
      <c r="C7" s="8"/>
      <c r="D7" s="8"/>
      <c r="E7" s="20"/>
      <c r="F7" s="8"/>
      <c r="G7" s="8"/>
      <c r="H7" s="21" t="str">
        <f t="shared" si="0"/>
        <v/>
      </c>
      <c r="I7" s="5" t="str">
        <f ca="1">IF(F7&lt;&gt;"Yes","Current",IF(H7="","",IF(TODAY()&gt;H7,"EXPIRED",IF(H7-TODAY()&lt;=Setup!$B$40,"Expiring Soon","Current"))))</f>
        <v>Current</v>
      </c>
      <c r="J7" s="10" t="str">
        <f>IFERROR(INDEX('Employee Master'!$D$5:$D$104,MATCH(A7,'Employee Master'!$A$5:$A$104,0)),"")</f>
        <v/>
      </c>
    </row>
    <row r="8" spans="1:10" ht="15" customHeight="1" x14ac:dyDescent="0.35">
      <c r="A8" s="8"/>
      <c r="B8" s="5" t="str">
        <f>IFERROR(INDEX('Employee Master'!$B$5:$B$104,MATCH(A8,'Employee Master'!$A$5:$A$104,0)),"")</f>
        <v/>
      </c>
      <c r="C8" s="8"/>
      <c r="D8" s="8"/>
      <c r="E8" s="20"/>
      <c r="F8" s="8"/>
      <c r="G8" s="8"/>
      <c r="H8" s="21" t="str">
        <f t="shared" si="0"/>
        <v/>
      </c>
      <c r="I8" s="5" t="str">
        <f ca="1">IF(F8&lt;&gt;"Yes","Current",IF(H8="","",IF(TODAY()&gt;H8,"EXPIRED",IF(H8-TODAY()&lt;=Setup!$B$40,"Expiring Soon","Current"))))</f>
        <v>Current</v>
      </c>
      <c r="J8" s="10" t="str">
        <f>IFERROR(INDEX('Employee Master'!$D$5:$D$104,MATCH(A8,'Employee Master'!$A$5:$A$104,0)),"")</f>
        <v/>
      </c>
    </row>
    <row r="9" spans="1:10" ht="15" customHeight="1" x14ac:dyDescent="0.35">
      <c r="A9" s="8"/>
      <c r="B9" s="5" t="str">
        <f>IFERROR(INDEX('Employee Master'!$B$5:$B$104,MATCH(A9,'Employee Master'!$A$5:$A$104,0)),"")</f>
        <v/>
      </c>
      <c r="C9" s="8"/>
      <c r="D9" s="8"/>
      <c r="E9" s="20"/>
      <c r="F9" s="8"/>
      <c r="G9" s="8"/>
      <c r="H9" s="21" t="str">
        <f t="shared" si="0"/>
        <v/>
      </c>
      <c r="I9" s="5" t="str">
        <f ca="1">IF(F9&lt;&gt;"Yes","Current",IF(H9="","",IF(TODAY()&gt;H9,"EXPIRED",IF(H9-TODAY()&lt;=Setup!$B$40,"Expiring Soon","Current"))))</f>
        <v>Current</v>
      </c>
      <c r="J9" s="10" t="str">
        <f>IFERROR(INDEX('Employee Master'!$D$5:$D$104,MATCH(A9,'Employee Master'!$A$5:$A$104,0)),"")</f>
        <v/>
      </c>
    </row>
    <row r="10" spans="1:10" ht="15" customHeight="1" x14ac:dyDescent="0.35">
      <c r="A10" s="8"/>
      <c r="B10" s="5" t="str">
        <f>IFERROR(INDEX('Employee Master'!$B$5:$B$104,MATCH(A10,'Employee Master'!$A$5:$A$104,0)),"")</f>
        <v/>
      </c>
      <c r="C10" s="8"/>
      <c r="D10" s="8"/>
      <c r="E10" s="20"/>
      <c r="F10" s="8"/>
      <c r="G10" s="8"/>
      <c r="H10" s="21" t="str">
        <f t="shared" si="0"/>
        <v/>
      </c>
      <c r="I10" s="5" t="str">
        <f ca="1">IF(F10&lt;&gt;"Yes","Current",IF(H10="","",IF(TODAY()&gt;H10,"EXPIRED",IF(H10-TODAY()&lt;=Setup!$B$40,"Expiring Soon","Current"))))</f>
        <v>Current</v>
      </c>
      <c r="J10" s="10" t="str">
        <f>IFERROR(INDEX('Employee Master'!$D$5:$D$104,MATCH(A10,'Employee Master'!$A$5:$A$104,0)),"")</f>
        <v/>
      </c>
    </row>
    <row r="11" spans="1:10" ht="15" customHeight="1" x14ac:dyDescent="0.35">
      <c r="A11" s="8"/>
      <c r="B11" s="5" t="str">
        <f>IFERROR(INDEX('Employee Master'!$B$5:$B$104,MATCH(A11,'Employee Master'!$A$5:$A$104,0)),"")</f>
        <v/>
      </c>
      <c r="C11" s="8"/>
      <c r="D11" s="8"/>
      <c r="E11" s="20"/>
      <c r="F11" s="8"/>
      <c r="G11" s="8"/>
      <c r="H11" s="21" t="str">
        <f t="shared" si="0"/>
        <v/>
      </c>
      <c r="I11" s="5" t="str">
        <f ca="1">IF(F11&lt;&gt;"Yes","Current",IF(H11="","",IF(TODAY()&gt;H11,"EXPIRED",IF(H11-TODAY()&lt;=Setup!$B$40,"Expiring Soon","Current"))))</f>
        <v>Current</v>
      </c>
      <c r="J11" s="10" t="str">
        <f>IFERROR(INDEX('Employee Master'!$D$5:$D$104,MATCH(A11,'Employee Master'!$A$5:$A$104,0)),"")</f>
        <v/>
      </c>
    </row>
    <row r="12" spans="1:10" ht="15" customHeight="1" x14ac:dyDescent="0.35">
      <c r="A12" s="8"/>
      <c r="B12" s="5" t="str">
        <f>IFERROR(INDEX('Employee Master'!$B$5:$B$104,MATCH(A12,'Employee Master'!$A$5:$A$104,0)),"")</f>
        <v/>
      </c>
      <c r="C12" s="8"/>
      <c r="D12" s="8"/>
      <c r="E12" s="20"/>
      <c r="F12" s="8"/>
      <c r="G12" s="8"/>
      <c r="H12" s="21" t="str">
        <f t="shared" si="0"/>
        <v/>
      </c>
      <c r="I12" s="5" t="str">
        <f ca="1">IF(F12&lt;&gt;"Yes","Current",IF(H12="","",IF(TODAY()&gt;H12,"EXPIRED",IF(H12-TODAY()&lt;=Setup!$B$40,"Expiring Soon","Current"))))</f>
        <v>Current</v>
      </c>
      <c r="J12" s="10" t="str">
        <f>IFERROR(INDEX('Employee Master'!$D$5:$D$104,MATCH(A12,'Employee Master'!$A$5:$A$104,0)),"")</f>
        <v/>
      </c>
    </row>
    <row r="13" spans="1:10" ht="15" customHeight="1" x14ac:dyDescent="0.35">
      <c r="A13" s="8"/>
      <c r="B13" s="5" t="str">
        <f>IFERROR(INDEX('Employee Master'!$B$5:$B$104,MATCH(A13,'Employee Master'!$A$5:$A$104,0)),"")</f>
        <v/>
      </c>
      <c r="C13" s="8"/>
      <c r="D13" s="8"/>
      <c r="E13" s="20"/>
      <c r="F13" s="8"/>
      <c r="G13" s="8"/>
      <c r="H13" s="21" t="str">
        <f t="shared" si="0"/>
        <v/>
      </c>
      <c r="I13" s="5" t="str">
        <f ca="1">IF(F13&lt;&gt;"Yes","Current",IF(H13="","",IF(TODAY()&gt;H13,"EXPIRED",IF(H13-TODAY()&lt;=Setup!$B$40,"Expiring Soon","Current"))))</f>
        <v>Current</v>
      </c>
      <c r="J13" s="10" t="str">
        <f>IFERROR(INDEX('Employee Master'!$D$5:$D$104,MATCH(A13,'Employee Master'!$A$5:$A$104,0)),"")</f>
        <v/>
      </c>
    </row>
    <row r="14" spans="1:10" ht="15" customHeight="1" x14ac:dyDescent="0.35">
      <c r="A14" s="8"/>
      <c r="B14" s="5" t="str">
        <f>IFERROR(INDEX('Employee Master'!$B$5:$B$104,MATCH(A14,'Employee Master'!$A$5:$A$104,0)),"")</f>
        <v/>
      </c>
      <c r="C14" s="8"/>
      <c r="D14" s="8"/>
      <c r="E14" s="20"/>
      <c r="F14" s="8"/>
      <c r="G14" s="8"/>
      <c r="H14" s="21" t="str">
        <f t="shared" si="0"/>
        <v/>
      </c>
      <c r="I14" s="5" t="str">
        <f ca="1">IF(F14&lt;&gt;"Yes","Current",IF(H14="","",IF(TODAY()&gt;H14,"EXPIRED",IF(H14-TODAY()&lt;=Setup!$B$40,"Expiring Soon","Current"))))</f>
        <v>Current</v>
      </c>
      <c r="J14" s="10" t="str">
        <f>IFERROR(INDEX('Employee Master'!$D$5:$D$104,MATCH(A14,'Employee Master'!$A$5:$A$104,0)),"")</f>
        <v/>
      </c>
    </row>
    <row r="15" spans="1:10" ht="15" customHeight="1" x14ac:dyDescent="0.35">
      <c r="A15" s="8"/>
      <c r="B15" s="5" t="str">
        <f>IFERROR(INDEX('Employee Master'!$B$5:$B$104,MATCH(A15,'Employee Master'!$A$5:$A$104,0)),"")</f>
        <v/>
      </c>
      <c r="C15" s="8"/>
      <c r="D15" s="8"/>
      <c r="E15" s="20"/>
      <c r="F15" s="8"/>
      <c r="G15" s="8"/>
      <c r="H15" s="21" t="str">
        <f t="shared" si="0"/>
        <v/>
      </c>
      <c r="I15" s="5" t="str">
        <f ca="1">IF(F15&lt;&gt;"Yes","Current",IF(H15="","",IF(TODAY()&gt;H15,"EXPIRED",IF(H15-TODAY()&lt;=Setup!$B$40,"Expiring Soon","Current"))))</f>
        <v>Current</v>
      </c>
      <c r="J15" s="10" t="str">
        <f>IFERROR(INDEX('Employee Master'!$D$5:$D$104,MATCH(A15,'Employee Master'!$A$5:$A$104,0)),"")</f>
        <v/>
      </c>
    </row>
    <row r="16" spans="1:10" ht="15" customHeight="1" x14ac:dyDescent="0.35">
      <c r="A16" s="8"/>
      <c r="B16" s="5" t="str">
        <f>IFERROR(INDEX('Employee Master'!$B$5:$B$104,MATCH(A16,'Employee Master'!$A$5:$A$104,0)),"")</f>
        <v/>
      </c>
      <c r="C16" s="8"/>
      <c r="D16" s="8"/>
      <c r="E16" s="20"/>
      <c r="F16" s="8"/>
      <c r="G16" s="8"/>
      <c r="H16" s="21" t="str">
        <f t="shared" si="0"/>
        <v/>
      </c>
      <c r="I16" s="5" t="str">
        <f ca="1">IF(F16&lt;&gt;"Yes","Current",IF(H16="","",IF(TODAY()&gt;H16,"EXPIRED",IF(H16-TODAY()&lt;=Setup!$B$40,"Expiring Soon","Current"))))</f>
        <v>Current</v>
      </c>
      <c r="J16" s="10" t="str">
        <f>IFERROR(INDEX('Employee Master'!$D$5:$D$104,MATCH(A16,'Employee Master'!$A$5:$A$104,0)),"")</f>
        <v/>
      </c>
    </row>
    <row r="17" spans="1:10" ht="15" customHeight="1" x14ac:dyDescent="0.35">
      <c r="A17" s="8"/>
      <c r="B17" s="5" t="str">
        <f>IFERROR(INDEX('Employee Master'!$B$5:$B$104,MATCH(A17,'Employee Master'!$A$5:$A$104,0)),"")</f>
        <v/>
      </c>
      <c r="C17" s="8"/>
      <c r="D17" s="8"/>
      <c r="E17" s="20"/>
      <c r="F17" s="8"/>
      <c r="G17" s="8"/>
      <c r="H17" s="21" t="str">
        <f t="shared" si="0"/>
        <v/>
      </c>
      <c r="I17" s="5" t="str">
        <f ca="1">IF(F17&lt;&gt;"Yes","Current",IF(H17="","",IF(TODAY()&gt;H17,"EXPIRED",IF(H17-TODAY()&lt;=Setup!$B$40,"Expiring Soon","Current"))))</f>
        <v>Current</v>
      </c>
      <c r="J17" s="10" t="str">
        <f>IFERROR(INDEX('Employee Master'!$D$5:$D$104,MATCH(A17,'Employee Master'!$A$5:$A$104,0)),"")</f>
        <v/>
      </c>
    </row>
    <row r="18" spans="1:10" ht="15" customHeight="1" x14ac:dyDescent="0.35">
      <c r="A18" s="8"/>
      <c r="B18" s="5" t="str">
        <f>IFERROR(INDEX('Employee Master'!$B$5:$B$104,MATCH(A18,'Employee Master'!$A$5:$A$104,0)),"")</f>
        <v/>
      </c>
      <c r="C18" s="8"/>
      <c r="D18" s="8"/>
      <c r="E18" s="20"/>
      <c r="F18" s="8"/>
      <c r="G18" s="8"/>
      <c r="H18" s="21" t="str">
        <f t="shared" si="0"/>
        <v/>
      </c>
      <c r="I18" s="5" t="str">
        <f ca="1">IF(F18&lt;&gt;"Yes","Current",IF(H18="","",IF(TODAY()&gt;H18,"EXPIRED",IF(H18-TODAY()&lt;=Setup!$B$40,"Expiring Soon","Current"))))</f>
        <v>Current</v>
      </c>
      <c r="J18" s="10" t="str">
        <f>IFERROR(INDEX('Employee Master'!$D$5:$D$104,MATCH(A18,'Employee Master'!$A$5:$A$104,0)),"")</f>
        <v/>
      </c>
    </row>
    <row r="19" spans="1:10" ht="15" customHeight="1" x14ac:dyDescent="0.35">
      <c r="A19" s="8"/>
      <c r="B19" s="5" t="str">
        <f>IFERROR(INDEX('Employee Master'!$B$5:$B$104,MATCH(A19,'Employee Master'!$A$5:$A$104,0)),"")</f>
        <v/>
      </c>
      <c r="C19" s="8"/>
      <c r="D19" s="8"/>
      <c r="E19" s="20"/>
      <c r="F19" s="8"/>
      <c r="G19" s="8"/>
      <c r="H19" s="21" t="str">
        <f t="shared" si="0"/>
        <v/>
      </c>
      <c r="I19" s="5" t="str">
        <f ca="1">IF(F19&lt;&gt;"Yes","Current",IF(H19="","",IF(TODAY()&gt;H19,"EXPIRED",IF(H19-TODAY()&lt;=Setup!$B$40,"Expiring Soon","Current"))))</f>
        <v>Current</v>
      </c>
      <c r="J19" s="10" t="str">
        <f>IFERROR(INDEX('Employee Master'!$D$5:$D$104,MATCH(A19,'Employee Master'!$A$5:$A$104,0)),"")</f>
        <v/>
      </c>
    </row>
    <row r="20" spans="1:10" ht="15" customHeight="1" x14ac:dyDescent="0.35">
      <c r="A20" s="8"/>
      <c r="B20" s="5" t="str">
        <f>IFERROR(INDEX('Employee Master'!$B$5:$B$104,MATCH(A20,'Employee Master'!$A$5:$A$104,0)),"")</f>
        <v/>
      </c>
      <c r="C20" s="8"/>
      <c r="D20" s="8"/>
      <c r="E20" s="20"/>
      <c r="F20" s="8"/>
      <c r="G20" s="8"/>
      <c r="H20" s="21" t="str">
        <f t="shared" si="0"/>
        <v/>
      </c>
      <c r="I20" s="5" t="str">
        <f ca="1">IF(F20&lt;&gt;"Yes","Current",IF(H20="","",IF(TODAY()&gt;H20,"EXPIRED",IF(H20-TODAY()&lt;=Setup!$B$40,"Expiring Soon","Current"))))</f>
        <v>Current</v>
      </c>
      <c r="J20" s="10" t="str">
        <f>IFERROR(INDEX('Employee Master'!$D$5:$D$104,MATCH(A20,'Employee Master'!$A$5:$A$104,0)),"")</f>
        <v/>
      </c>
    </row>
    <row r="21" spans="1:10" ht="15" customHeight="1" x14ac:dyDescent="0.35">
      <c r="A21" s="8"/>
      <c r="B21" s="5" t="str">
        <f>IFERROR(INDEX('Employee Master'!$B$5:$B$104,MATCH(A21,'Employee Master'!$A$5:$A$104,0)),"")</f>
        <v/>
      </c>
      <c r="C21" s="8"/>
      <c r="D21" s="8"/>
      <c r="E21" s="20"/>
      <c r="F21" s="8"/>
      <c r="G21" s="8"/>
      <c r="H21" s="21" t="str">
        <f t="shared" si="0"/>
        <v/>
      </c>
      <c r="I21" s="5" t="str">
        <f ca="1">IF(F21&lt;&gt;"Yes","Current",IF(H21="","",IF(TODAY()&gt;H21,"EXPIRED",IF(H21-TODAY()&lt;=Setup!$B$40,"Expiring Soon","Current"))))</f>
        <v>Current</v>
      </c>
      <c r="J21" s="10" t="str">
        <f>IFERROR(INDEX('Employee Master'!$D$5:$D$104,MATCH(A21,'Employee Master'!$A$5:$A$104,0)),"")</f>
        <v/>
      </c>
    </row>
    <row r="22" spans="1:10" ht="15" customHeight="1" x14ac:dyDescent="0.35">
      <c r="A22" s="8"/>
      <c r="B22" s="5" t="str">
        <f>IFERROR(INDEX('Employee Master'!$B$5:$B$104,MATCH(A22,'Employee Master'!$A$5:$A$104,0)),"")</f>
        <v/>
      </c>
      <c r="C22" s="8"/>
      <c r="D22" s="8"/>
      <c r="E22" s="20"/>
      <c r="F22" s="8"/>
      <c r="G22" s="8"/>
      <c r="H22" s="21" t="str">
        <f t="shared" si="0"/>
        <v/>
      </c>
      <c r="I22" s="5" t="str">
        <f ca="1">IF(F22&lt;&gt;"Yes","Current",IF(H22="","",IF(TODAY()&gt;H22,"EXPIRED",IF(H22-TODAY()&lt;=Setup!$B$40,"Expiring Soon","Current"))))</f>
        <v>Current</v>
      </c>
      <c r="J22" s="10" t="str">
        <f>IFERROR(INDEX('Employee Master'!$D$5:$D$104,MATCH(A22,'Employee Master'!$A$5:$A$104,0)),"")</f>
        <v/>
      </c>
    </row>
    <row r="23" spans="1:10" ht="15" customHeight="1" x14ac:dyDescent="0.35">
      <c r="A23" s="8"/>
      <c r="B23" s="5" t="str">
        <f>IFERROR(INDEX('Employee Master'!$B$5:$B$104,MATCH(A23,'Employee Master'!$A$5:$A$104,0)),"")</f>
        <v/>
      </c>
      <c r="C23" s="8"/>
      <c r="D23" s="8"/>
      <c r="E23" s="20"/>
      <c r="F23" s="8"/>
      <c r="G23" s="8"/>
      <c r="H23" s="21" t="str">
        <f t="shared" si="0"/>
        <v/>
      </c>
      <c r="I23" s="5" t="str">
        <f ca="1">IF(F23&lt;&gt;"Yes","Current",IF(H23="","",IF(TODAY()&gt;H23,"EXPIRED",IF(H23-TODAY()&lt;=Setup!$B$40,"Expiring Soon","Current"))))</f>
        <v>Current</v>
      </c>
      <c r="J23" s="10" t="str">
        <f>IFERROR(INDEX('Employee Master'!$D$5:$D$104,MATCH(A23,'Employee Master'!$A$5:$A$104,0)),"")</f>
        <v/>
      </c>
    </row>
    <row r="24" spans="1:10" ht="15" customHeight="1" x14ac:dyDescent="0.35">
      <c r="A24" s="8"/>
      <c r="B24" s="5" t="str">
        <f>IFERROR(INDEX('Employee Master'!$B$5:$B$104,MATCH(A24,'Employee Master'!$A$5:$A$104,0)),"")</f>
        <v/>
      </c>
      <c r="C24" s="8"/>
      <c r="D24" s="8"/>
      <c r="E24" s="20"/>
      <c r="F24" s="8"/>
      <c r="G24" s="8"/>
      <c r="H24" s="21" t="str">
        <f t="shared" si="0"/>
        <v/>
      </c>
      <c r="I24" s="5" t="str">
        <f ca="1">IF(F24&lt;&gt;"Yes","Current",IF(H24="","",IF(TODAY()&gt;H24,"EXPIRED",IF(H24-TODAY()&lt;=Setup!$B$40,"Expiring Soon","Current"))))</f>
        <v>Current</v>
      </c>
      <c r="J24" s="10" t="str">
        <f>IFERROR(INDEX('Employee Master'!$D$5:$D$104,MATCH(A24,'Employee Master'!$A$5:$A$104,0)),"")</f>
        <v/>
      </c>
    </row>
    <row r="25" spans="1:10" ht="15" customHeight="1" x14ac:dyDescent="0.35">
      <c r="A25" s="8"/>
      <c r="B25" s="5" t="str">
        <f>IFERROR(INDEX('Employee Master'!$B$5:$B$104,MATCH(A25,'Employee Master'!$A$5:$A$104,0)),"")</f>
        <v/>
      </c>
      <c r="C25" s="8"/>
      <c r="D25" s="8"/>
      <c r="E25" s="20"/>
      <c r="F25" s="8"/>
      <c r="G25" s="8"/>
      <c r="H25" s="21" t="str">
        <f t="shared" si="0"/>
        <v/>
      </c>
      <c r="I25" s="5" t="str">
        <f ca="1">IF(F25&lt;&gt;"Yes","Current",IF(H25="","",IF(TODAY()&gt;H25,"EXPIRED",IF(H25-TODAY()&lt;=Setup!$B$40,"Expiring Soon","Current"))))</f>
        <v>Current</v>
      </c>
      <c r="J25" s="10" t="str">
        <f>IFERROR(INDEX('Employee Master'!$D$5:$D$104,MATCH(A25,'Employee Master'!$A$5:$A$104,0)),"")</f>
        <v/>
      </c>
    </row>
    <row r="26" spans="1:10" ht="15" customHeight="1" x14ac:dyDescent="0.35">
      <c r="A26" s="8"/>
      <c r="B26" s="5" t="str">
        <f>IFERROR(INDEX('Employee Master'!$B$5:$B$104,MATCH(A26,'Employee Master'!$A$5:$A$104,0)),"")</f>
        <v/>
      </c>
      <c r="C26" s="8"/>
      <c r="D26" s="8"/>
      <c r="E26" s="20"/>
      <c r="F26" s="8"/>
      <c r="G26" s="8"/>
      <c r="H26" s="21" t="str">
        <f t="shared" si="0"/>
        <v/>
      </c>
      <c r="I26" s="5" t="str">
        <f ca="1">IF(F26&lt;&gt;"Yes","Current",IF(H26="","",IF(TODAY()&gt;H26,"EXPIRED",IF(H26-TODAY()&lt;=Setup!$B$40,"Expiring Soon","Current"))))</f>
        <v>Current</v>
      </c>
      <c r="J26" s="10" t="str">
        <f>IFERROR(INDEX('Employee Master'!$D$5:$D$104,MATCH(A26,'Employee Master'!$A$5:$A$104,0)),"")</f>
        <v/>
      </c>
    </row>
    <row r="27" spans="1:10" ht="15" customHeight="1" x14ac:dyDescent="0.35">
      <c r="A27" s="8"/>
      <c r="B27" s="5" t="str">
        <f>IFERROR(INDEX('Employee Master'!$B$5:$B$104,MATCH(A27,'Employee Master'!$A$5:$A$104,0)),"")</f>
        <v/>
      </c>
      <c r="C27" s="8"/>
      <c r="D27" s="8"/>
      <c r="E27" s="20"/>
      <c r="F27" s="8"/>
      <c r="G27" s="8"/>
      <c r="H27" s="21" t="str">
        <f t="shared" si="0"/>
        <v/>
      </c>
      <c r="I27" s="5" t="str">
        <f ca="1">IF(F27&lt;&gt;"Yes","Current",IF(H27="","",IF(TODAY()&gt;H27,"EXPIRED",IF(H27-TODAY()&lt;=Setup!$B$40,"Expiring Soon","Current"))))</f>
        <v>Current</v>
      </c>
      <c r="J27" s="10" t="str">
        <f>IFERROR(INDEX('Employee Master'!$D$5:$D$104,MATCH(A27,'Employee Master'!$A$5:$A$104,0)),"")</f>
        <v/>
      </c>
    </row>
    <row r="28" spans="1:10" ht="15" customHeight="1" x14ac:dyDescent="0.35">
      <c r="A28" s="8"/>
      <c r="B28" s="5" t="str">
        <f>IFERROR(INDEX('Employee Master'!$B$5:$B$104,MATCH(A28,'Employee Master'!$A$5:$A$104,0)),"")</f>
        <v/>
      </c>
      <c r="C28" s="8"/>
      <c r="D28" s="8"/>
      <c r="E28" s="20"/>
      <c r="F28" s="8"/>
      <c r="G28" s="8"/>
      <c r="H28" s="21" t="str">
        <f t="shared" si="0"/>
        <v/>
      </c>
      <c r="I28" s="5" t="str">
        <f ca="1">IF(F28&lt;&gt;"Yes","Current",IF(H28="","",IF(TODAY()&gt;H28,"EXPIRED",IF(H28-TODAY()&lt;=Setup!$B$40,"Expiring Soon","Current"))))</f>
        <v>Current</v>
      </c>
      <c r="J28" s="10" t="str">
        <f>IFERROR(INDEX('Employee Master'!$D$5:$D$104,MATCH(A28,'Employee Master'!$A$5:$A$104,0)),"")</f>
        <v/>
      </c>
    </row>
    <row r="29" spans="1:10" ht="15" customHeight="1" x14ac:dyDescent="0.35">
      <c r="A29" s="8"/>
      <c r="B29" s="5" t="str">
        <f>IFERROR(INDEX('Employee Master'!$B$5:$B$104,MATCH(A29,'Employee Master'!$A$5:$A$104,0)),"")</f>
        <v/>
      </c>
      <c r="C29" s="8"/>
      <c r="D29" s="8"/>
      <c r="E29" s="20"/>
      <c r="F29" s="8"/>
      <c r="G29" s="8"/>
      <c r="H29" s="21" t="str">
        <f t="shared" si="0"/>
        <v/>
      </c>
      <c r="I29" s="5" t="str">
        <f ca="1">IF(F29&lt;&gt;"Yes","Current",IF(H29="","",IF(TODAY()&gt;H29,"EXPIRED",IF(H29-TODAY()&lt;=Setup!$B$40,"Expiring Soon","Current"))))</f>
        <v>Current</v>
      </c>
      <c r="J29" s="10" t="str">
        <f>IFERROR(INDEX('Employee Master'!$D$5:$D$104,MATCH(A29,'Employee Master'!$A$5:$A$104,0)),"")</f>
        <v/>
      </c>
    </row>
    <row r="30" spans="1:10" ht="15" customHeight="1" x14ac:dyDescent="0.35">
      <c r="A30" s="8"/>
      <c r="B30" s="5" t="str">
        <f>IFERROR(INDEX('Employee Master'!$B$5:$B$104,MATCH(A30,'Employee Master'!$A$5:$A$104,0)),"")</f>
        <v/>
      </c>
      <c r="C30" s="8"/>
      <c r="D30" s="8"/>
      <c r="E30" s="20"/>
      <c r="F30" s="8"/>
      <c r="G30" s="8"/>
      <c r="H30" s="21" t="str">
        <f t="shared" si="0"/>
        <v/>
      </c>
      <c r="I30" s="5" t="str">
        <f ca="1">IF(F30&lt;&gt;"Yes","Current",IF(H30="","",IF(TODAY()&gt;H30,"EXPIRED",IF(H30-TODAY()&lt;=Setup!$B$40,"Expiring Soon","Current"))))</f>
        <v>Current</v>
      </c>
      <c r="J30" s="10" t="str">
        <f>IFERROR(INDEX('Employee Master'!$D$5:$D$104,MATCH(A30,'Employee Master'!$A$5:$A$104,0)),"")</f>
        <v/>
      </c>
    </row>
    <row r="31" spans="1:10" ht="15" customHeight="1" x14ac:dyDescent="0.35">
      <c r="A31" s="8"/>
      <c r="B31" s="5" t="str">
        <f>IFERROR(INDEX('Employee Master'!$B$5:$B$104,MATCH(A31,'Employee Master'!$A$5:$A$104,0)),"")</f>
        <v/>
      </c>
      <c r="C31" s="8"/>
      <c r="D31" s="8"/>
      <c r="E31" s="20"/>
      <c r="F31" s="8"/>
      <c r="G31" s="8"/>
      <c r="H31" s="21" t="str">
        <f t="shared" si="0"/>
        <v/>
      </c>
      <c r="I31" s="5" t="str">
        <f ca="1">IF(F31&lt;&gt;"Yes","Current",IF(H31="","",IF(TODAY()&gt;H31,"EXPIRED",IF(H31-TODAY()&lt;=Setup!$B$40,"Expiring Soon","Current"))))</f>
        <v>Current</v>
      </c>
      <c r="J31" s="10" t="str">
        <f>IFERROR(INDEX('Employee Master'!$D$5:$D$104,MATCH(A31,'Employee Master'!$A$5:$A$104,0)),"")</f>
        <v/>
      </c>
    </row>
    <row r="32" spans="1:10" ht="15" customHeight="1" x14ac:dyDescent="0.35">
      <c r="A32" s="8"/>
      <c r="B32" s="5" t="str">
        <f>IFERROR(INDEX('Employee Master'!$B$5:$B$104,MATCH(A32,'Employee Master'!$A$5:$A$104,0)),"")</f>
        <v/>
      </c>
      <c r="C32" s="8"/>
      <c r="D32" s="8"/>
      <c r="E32" s="20"/>
      <c r="F32" s="8"/>
      <c r="G32" s="8"/>
      <c r="H32" s="21" t="str">
        <f t="shared" si="0"/>
        <v/>
      </c>
      <c r="I32" s="5" t="str">
        <f ca="1">IF(F32&lt;&gt;"Yes","Current",IF(H32="","",IF(TODAY()&gt;H32,"EXPIRED",IF(H32-TODAY()&lt;=Setup!$B$40,"Expiring Soon","Current"))))</f>
        <v>Current</v>
      </c>
      <c r="J32" s="10" t="str">
        <f>IFERROR(INDEX('Employee Master'!$D$5:$D$104,MATCH(A32,'Employee Master'!$A$5:$A$104,0)),"")</f>
        <v/>
      </c>
    </row>
    <row r="33" spans="1:10" ht="15" customHeight="1" x14ac:dyDescent="0.35">
      <c r="A33" s="8"/>
      <c r="B33" s="5" t="str">
        <f>IFERROR(INDEX('Employee Master'!$B$5:$B$104,MATCH(A33,'Employee Master'!$A$5:$A$104,0)),"")</f>
        <v/>
      </c>
      <c r="C33" s="8"/>
      <c r="D33" s="8"/>
      <c r="E33" s="20"/>
      <c r="F33" s="8"/>
      <c r="G33" s="8"/>
      <c r="H33" s="21" t="str">
        <f t="shared" si="0"/>
        <v/>
      </c>
      <c r="I33" s="5" t="str">
        <f ca="1">IF(F33&lt;&gt;"Yes","Current",IF(H33="","",IF(TODAY()&gt;H33,"EXPIRED",IF(H33-TODAY()&lt;=Setup!$B$40,"Expiring Soon","Current"))))</f>
        <v>Current</v>
      </c>
      <c r="J33" s="10" t="str">
        <f>IFERROR(INDEX('Employee Master'!$D$5:$D$104,MATCH(A33,'Employee Master'!$A$5:$A$104,0)),"")</f>
        <v/>
      </c>
    </row>
    <row r="34" spans="1:10" ht="15" customHeight="1" x14ac:dyDescent="0.35">
      <c r="A34" s="8"/>
      <c r="B34" s="5" t="str">
        <f>IFERROR(INDEX('Employee Master'!$B$5:$B$104,MATCH(A34,'Employee Master'!$A$5:$A$104,0)),"")</f>
        <v/>
      </c>
      <c r="C34" s="8"/>
      <c r="D34" s="8"/>
      <c r="E34" s="20"/>
      <c r="F34" s="8"/>
      <c r="G34" s="8"/>
      <c r="H34" s="21" t="str">
        <f t="shared" si="0"/>
        <v/>
      </c>
      <c r="I34" s="5" t="str">
        <f ca="1">IF(F34&lt;&gt;"Yes","Current",IF(H34="","",IF(TODAY()&gt;H34,"EXPIRED",IF(H34-TODAY()&lt;=Setup!$B$40,"Expiring Soon","Current"))))</f>
        <v>Current</v>
      </c>
      <c r="J34" s="10" t="str">
        <f>IFERROR(INDEX('Employee Master'!$D$5:$D$104,MATCH(A34,'Employee Master'!$A$5:$A$104,0)),"")</f>
        <v/>
      </c>
    </row>
    <row r="35" spans="1:10" ht="15" customHeight="1" x14ac:dyDescent="0.35">
      <c r="A35" s="8"/>
      <c r="B35" s="5" t="str">
        <f>IFERROR(INDEX('Employee Master'!$B$5:$B$104,MATCH(A35,'Employee Master'!$A$5:$A$104,0)),"")</f>
        <v/>
      </c>
      <c r="C35" s="8"/>
      <c r="D35" s="8"/>
      <c r="E35" s="20"/>
      <c r="F35" s="8"/>
      <c r="G35" s="8"/>
      <c r="H35" s="21" t="str">
        <f t="shared" si="0"/>
        <v/>
      </c>
      <c r="I35" s="5" t="str">
        <f ca="1">IF(F35&lt;&gt;"Yes","Current",IF(H35="","",IF(TODAY()&gt;H35,"EXPIRED",IF(H35-TODAY()&lt;=Setup!$B$40,"Expiring Soon","Current"))))</f>
        <v>Current</v>
      </c>
      <c r="J35" s="10" t="str">
        <f>IFERROR(INDEX('Employee Master'!$D$5:$D$104,MATCH(A35,'Employee Master'!$A$5:$A$104,0)),"")</f>
        <v/>
      </c>
    </row>
    <row r="36" spans="1:10" ht="15" customHeight="1" x14ac:dyDescent="0.35">
      <c r="A36" s="8"/>
      <c r="B36" s="5" t="str">
        <f>IFERROR(INDEX('Employee Master'!$B$5:$B$104,MATCH(A36,'Employee Master'!$A$5:$A$104,0)),"")</f>
        <v/>
      </c>
      <c r="C36" s="8"/>
      <c r="D36" s="8"/>
      <c r="E36" s="20"/>
      <c r="F36" s="8"/>
      <c r="G36" s="8"/>
      <c r="H36" s="21" t="str">
        <f t="shared" si="0"/>
        <v/>
      </c>
      <c r="I36" s="5" t="str">
        <f ca="1">IF(F36&lt;&gt;"Yes","Current",IF(H36="","",IF(TODAY()&gt;H36,"EXPIRED",IF(H36-TODAY()&lt;=Setup!$B$40,"Expiring Soon","Current"))))</f>
        <v>Current</v>
      </c>
      <c r="J36" s="10" t="str">
        <f>IFERROR(INDEX('Employee Master'!$D$5:$D$104,MATCH(A36,'Employee Master'!$A$5:$A$104,0)),"")</f>
        <v/>
      </c>
    </row>
    <row r="37" spans="1:10" ht="15" customHeight="1" x14ac:dyDescent="0.35">
      <c r="A37" s="8"/>
      <c r="B37" s="5" t="str">
        <f>IFERROR(INDEX('Employee Master'!$B$5:$B$104,MATCH(A37,'Employee Master'!$A$5:$A$104,0)),"")</f>
        <v/>
      </c>
      <c r="C37" s="8"/>
      <c r="D37" s="8"/>
      <c r="E37" s="20"/>
      <c r="F37" s="8"/>
      <c r="G37" s="8"/>
      <c r="H37" s="21" t="str">
        <f t="shared" ref="H37:H68" si="1">IF(OR(F37&lt;&gt;"Yes",E37="",G37=""),"",EDATE(E37,G37))</f>
        <v/>
      </c>
      <c r="I37" s="5" t="str">
        <f ca="1">IF(F37&lt;&gt;"Yes","Current",IF(H37="","",IF(TODAY()&gt;H37,"EXPIRED",IF(H37-TODAY()&lt;=Setup!$B$40,"Expiring Soon","Current"))))</f>
        <v>Current</v>
      </c>
      <c r="J37" s="10" t="str">
        <f>IFERROR(INDEX('Employee Master'!$D$5:$D$104,MATCH(A37,'Employee Master'!$A$5:$A$104,0)),"")</f>
        <v/>
      </c>
    </row>
    <row r="38" spans="1:10" ht="15" customHeight="1" x14ac:dyDescent="0.35">
      <c r="A38" s="8"/>
      <c r="B38" s="5" t="str">
        <f>IFERROR(INDEX('Employee Master'!$B$5:$B$104,MATCH(A38,'Employee Master'!$A$5:$A$104,0)),"")</f>
        <v/>
      </c>
      <c r="C38" s="8"/>
      <c r="D38" s="8"/>
      <c r="E38" s="20"/>
      <c r="F38" s="8"/>
      <c r="G38" s="8"/>
      <c r="H38" s="21" t="str">
        <f t="shared" si="1"/>
        <v/>
      </c>
      <c r="I38" s="5" t="str">
        <f ca="1">IF(F38&lt;&gt;"Yes","Current",IF(H38="","",IF(TODAY()&gt;H38,"EXPIRED",IF(H38-TODAY()&lt;=Setup!$B$40,"Expiring Soon","Current"))))</f>
        <v>Current</v>
      </c>
      <c r="J38" s="10" t="str">
        <f>IFERROR(INDEX('Employee Master'!$D$5:$D$104,MATCH(A38,'Employee Master'!$A$5:$A$104,0)),"")</f>
        <v/>
      </c>
    </row>
    <row r="39" spans="1:10" ht="15" customHeight="1" x14ac:dyDescent="0.35">
      <c r="A39" s="8"/>
      <c r="B39" s="5" t="str">
        <f>IFERROR(INDEX('Employee Master'!$B$5:$B$104,MATCH(A39,'Employee Master'!$A$5:$A$104,0)),"")</f>
        <v/>
      </c>
      <c r="C39" s="8"/>
      <c r="D39" s="8"/>
      <c r="E39" s="20"/>
      <c r="F39" s="8"/>
      <c r="G39" s="8"/>
      <c r="H39" s="21" t="str">
        <f t="shared" si="1"/>
        <v/>
      </c>
      <c r="I39" s="5" t="str">
        <f ca="1">IF(F39&lt;&gt;"Yes","Current",IF(H39="","",IF(TODAY()&gt;H39,"EXPIRED",IF(H39-TODAY()&lt;=Setup!$B$40,"Expiring Soon","Current"))))</f>
        <v>Current</v>
      </c>
      <c r="J39" s="10" t="str">
        <f>IFERROR(INDEX('Employee Master'!$D$5:$D$104,MATCH(A39,'Employee Master'!$A$5:$A$104,0)),"")</f>
        <v/>
      </c>
    </row>
    <row r="40" spans="1:10" ht="15" customHeight="1" x14ac:dyDescent="0.35">
      <c r="A40" s="8"/>
      <c r="B40" s="5" t="str">
        <f>IFERROR(INDEX('Employee Master'!$B$5:$B$104,MATCH(A40,'Employee Master'!$A$5:$A$104,0)),"")</f>
        <v/>
      </c>
      <c r="C40" s="8"/>
      <c r="D40" s="8"/>
      <c r="E40" s="20"/>
      <c r="F40" s="8"/>
      <c r="G40" s="8"/>
      <c r="H40" s="21" t="str">
        <f t="shared" si="1"/>
        <v/>
      </c>
      <c r="I40" s="5" t="str">
        <f ca="1">IF(F40&lt;&gt;"Yes","Current",IF(H40="","",IF(TODAY()&gt;H40,"EXPIRED",IF(H40-TODAY()&lt;=Setup!$B$40,"Expiring Soon","Current"))))</f>
        <v>Current</v>
      </c>
      <c r="J40" s="10" t="str">
        <f>IFERROR(INDEX('Employee Master'!$D$5:$D$104,MATCH(A40,'Employee Master'!$A$5:$A$104,0)),"")</f>
        <v/>
      </c>
    </row>
    <row r="41" spans="1:10" ht="15" customHeight="1" x14ac:dyDescent="0.35">
      <c r="A41" s="8"/>
      <c r="B41" s="5" t="str">
        <f>IFERROR(INDEX('Employee Master'!$B$5:$B$104,MATCH(A41,'Employee Master'!$A$5:$A$104,0)),"")</f>
        <v/>
      </c>
      <c r="C41" s="8"/>
      <c r="D41" s="8"/>
      <c r="E41" s="20"/>
      <c r="F41" s="8"/>
      <c r="G41" s="8"/>
      <c r="H41" s="21" t="str">
        <f t="shared" si="1"/>
        <v/>
      </c>
      <c r="I41" s="5" t="str">
        <f ca="1">IF(F41&lt;&gt;"Yes","Current",IF(H41="","",IF(TODAY()&gt;H41,"EXPIRED",IF(H41-TODAY()&lt;=Setup!$B$40,"Expiring Soon","Current"))))</f>
        <v>Current</v>
      </c>
      <c r="J41" s="10" t="str">
        <f>IFERROR(INDEX('Employee Master'!$D$5:$D$104,MATCH(A41,'Employee Master'!$A$5:$A$104,0)),"")</f>
        <v/>
      </c>
    </row>
    <row r="42" spans="1:10" ht="15" customHeight="1" x14ac:dyDescent="0.35">
      <c r="A42" s="8"/>
      <c r="B42" s="5" t="str">
        <f>IFERROR(INDEX('Employee Master'!$B$5:$B$104,MATCH(A42,'Employee Master'!$A$5:$A$104,0)),"")</f>
        <v/>
      </c>
      <c r="C42" s="8"/>
      <c r="D42" s="8"/>
      <c r="E42" s="20"/>
      <c r="F42" s="8"/>
      <c r="G42" s="8"/>
      <c r="H42" s="21" t="str">
        <f t="shared" si="1"/>
        <v/>
      </c>
      <c r="I42" s="5" t="str">
        <f ca="1">IF(F42&lt;&gt;"Yes","Current",IF(H42="","",IF(TODAY()&gt;H42,"EXPIRED",IF(H42-TODAY()&lt;=Setup!$B$40,"Expiring Soon","Current"))))</f>
        <v>Current</v>
      </c>
      <c r="J42" s="10" t="str">
        <f>IFERROR(INDEX('Employee Master'!$D$5:$D$104,MATCH(A42,'Employee Master'!$A$5:$A$104,0)),"")</f>
        <v/>
      </c>
    </row>
    <row r="43" spans="1:10" ht="15" customHeight="1" x14ac:dyDescent="0.35">
      <c r="A43" s="8"/>
      <c r="B43" s="5" t="str">
        <f>IFERROR(INDEX('Employee Master'!$B$5:$B$104,MATCH(A43,'Employee Master'!$A$5:$A$104,0)),"")</f>
        <v/>
      </c>
      <c r="C43" s="8"/>
      <c r="D43" s="8"/>
      <c r="E43" s="20"/>
      <c r="F43" s="8"/>
      <c r="G43" s="8"/>
      <c r="H43" s="21" t="str">
        <f t="shared" si="1"/>
        <v/>
      </c>
      <c r="I43" s="5" t="str">
        <f ca="1">IF(F43&lt;&gt;"Yes","Current",IF(H43="","",IF(TODAY()&gt;H43,"EXPIRED",IF(H43-TODAY()&lt;=Setup!$B$40,"Expiring Soon","Current"))))</f>
        <v>Current</v>
      </c>
      <c r="J43" s="10" t="str">
        <f>IFERROR(INDEX('Employee Master'!$D$5:$D$104,MATCH(A43,'Employee Master'!$A$5:$A$104,0)),"")</f>
        <v/>
      </c>
    </row>
    <row r="44" spans="1:10" ht="15" customHeight="1" x14ac:dyDescent="0.35">
      <c r="A44" s="8"/>
      <c r="B44" s="5" t="str">
        <f>IFERROR(INDEX('Employee Master'!$B$5:$B$104,MATCH(A44,'Employee Master'!$A$5:$A$104,0)),"")</f>
        <v/>
      </c>
      <c r="C44" s="8"/>
      <c r="D44" s="8"/>
      <c r="E44" s="20"/>
      <c r="F44" s="8"/>
      <c r="G44" s="8"/>
      <c r="H44" s="21" t="str">
        <f t="shared" si="1"/>
        <v/>
      </c>
      <c r="I44" s="5" t="str">
        <f ca="1">IF(F44&lt;&gt;"Yes","Current",IF(H44="","",IF(TODAY()&gt;H44,"EXPIRED",IF(H44-TODAY()&lt;=Setup!$B$40,"Expiring Soon","Current"))))</f>
        <v>Current</v>
      </c>
      <c r="J44" s="10" t="str">
        <f>IFERROR(INDEX('Employee Master'!$D$5:$D$104,MATCH(A44,'Employee Master'!$A$5:$A$104,0)),"")</f>
        <v/>
      </c>
    </row>
    <row r="45" spans="1:10" ht="15" customHeight="1" x14ac:dyDescent="0.35">
      <c r="A45" s="8"/>
      <c r="B45" s="5" t="str">
        <f>IFERROR(INDEX('Employee Master'!$B$5:$B$104,MATCH(A45,'Employee Master'!$A$5:$A$104,0)),"")</f>
        <v/>
      </c>
      <c r="C45" s="8"/>
      <c r="D45" s="8"/>
      <c r="E45" s="20"/>
      <c r="F45" s="8"/>
      <c r="G45" s="8"/>
      <c r="H45" s="21" t="str">
        <f t="shared" si="1"/>
        <v/>
      </c>
      <c r="I45" s="5" t="str">
        <f ca="1">IF(F45&lt;&gt;"Yes","Current",IF(H45="","",IF(TODAY()&gt;H45,"EXPIRED",IF(H45-TODAY()&lt;=Setup!$B$40,"Expiring Soon","Current"))))</f>
        <v>Current</v>
      </c>
      <c r="J45" s="10" t="str">
        <f>IFERROR(INDEX('Employee Master'!$D$5:$D$104,MATCH(A45,'Employee Master'!$A$5:$A$104,0)),"")</f>
        <v/>
      </c>
    </row>
    <row r="46" spans="1:10" ht="15" customHeight="1" x14ac:dyDescent="0.35">
      <c r="A46" s="8"/>
      <c r="B46" s="5" t="str">
        <f>IFERROR(INDEX('Employee Master'!$B$5:$B$104,MATCH(A46,'Employee Master'!$A$5:$A$104,0)),"")</f>
        <v/>
      </c>
      <c r="C46" s="8"/>
      <c r="D46" s="8"/>
      <c r="E46" s="20"/>
      <c r="F46" s="8"/>
      <c r="G46" s="8"/>
      <c r="H46" s="21" t="str">
        <f t="shared" si="1"/>
        <v/>
      </c>
      <c r="I46" s="5" t="str">
        <f ca="1">IF(F46&lt;&gt;"Yes","Current",IF(H46="","",IF(TODAY()&gt;H46,"EXPIRED",IF(H46-TODAY()&lt;=Setup!$B$40,"Expiring Soon","Current"))))</f>
        <v>Current</v>
      </c>
      <c r="J46" s="10" t="str">
        <f>IFERROR(INDEX('Employee Master'!$D$5:$D$104,MATCH(A46,'Employee Master'!$A$5:$A$104,0)),"")</f>
        <v/>
      </c>
    </row>
    <row r="47" spans="1:10" ht="15" customHeight="1" x14ac:dyDescent="0.35">
      <c r="A47" s="8"/>
      <c r="B47" s="5" t="str">
        <f>IFERROR(INDEX('Employee Master'!$B$5:$B$104,MATCH(A47,'Employee Master'!$A$5:$A$104,0)),"")</f>
        <v/>
      </c>
      <c r="C47" s="8"/>
      <c r="D47" s="8"/>
      <c r="E47" s="20"/>
      <c r="F47" s="8"/>
      <c r="G47" s="8"/>
      <c r="H47" s="21" t="str">
        <f t="shared" si="1"/>
        <v/>
      </c>
      <c r="I47" s="5" t="str">
        <f ca="1">IF(F47&lt;&gt;"Yes","Current",IF(H47="","",IF(TODAY()&gt;H47,"EXPIRED",IF(H47-TODAY()&lt;=Setup!$B$40,"Expiring Soon","Current"))))</f>
        <v>Current</v>
      </c>
      <c r="J47" s="10" t="str">
        <f>IFERROR(INDEX('Employee Master'!$D$5:$D$104,MATCH(A47,'Employee Master'!$A$5:$A$104,0)),"")</f>
        <v/>
      </c>
    </row>
    <row r="48" spans="1:10" ht="15" customHeight="1" x14ac:dyDescent="0.35">
      <c r="A48" s="8"/>
      <c r="B48" s="5" t="str">
        <f>IFERROR(INDEX('Employee Master'!$B$5:$B$104,MATCH(A48,'Employee Master'!$A$5:$A$104,0)),"")</f>
        <v/>
      </c>
      <c r="C48" s="8"/>
      <c r="D48" s="8"/>
      <c r="E48" s="20"/>
      <c r="F48" s="8"/>
      <c r="G48" s="8"/>
      <c r="H48" s="21" t="str">
        <f t="shared" si="1"/>
        <v/>
      </c>
      <c r="I48" s="5" t="str">
        <f ca="1">IF(F48&lt;&gt;"Yes","Current",IF(H48="","",IF(TODAY()&gt;H48,"EXPIRED",IF(H48-TODAY()&lt;=Setup!$B$40,"Expiring Soon","Current"))))</f>
        <v>Current</v>
      </c>
      <c r="J48" s="10" t="str">
        <f>IFERROR(INDEX('Employee Master'!$D$5:$D$104,MATCH(A48,'Employee Master'!$A$5:$A$104,0)),"")</f>
        <v/>
      </c>
    </row>
    <row r="49" spans="1:10" ht="15" customHeight="1" x14ac:dyDescent="0.35">
      <c r="A49" s="8"/>
      <c r="B49" s="5" t="str">
        <f>IFERROR(INDEX('Employee Master'!$B$5:$B$104,MATCH(A49,'Employee Master'!$A$5:$A$104,0)),"")</f>
        <v/>
      </c>
      <c r="C49" s="8"/>
      <c r="D49" s="8"/>
      <c r="E49" s="20"/>
      <c r="F49" s="8"/>
      <c r="G49" s="8"/>
      <c r="H49" s="21" t="str">
        <f t="shared" si="1"/>
        <v/>
      </c>
      <c r="I49" s="5" t="str">
        <f ca="1">IF(F49&lt;&gt;"Yes","Current",IF(H49="","",IF(TODAY()&gt;H49,"EXPIRED",IF(H49-TODAY()&lt;=Setup!$B$40,"Expiring Soon","Current"))))</f>
        <v>Current</v>
      </c>
      <c r="J49" s="10" t="str">
        <f>IFERROR(INDEX('Employee Master'!$D$5:$D$104,MATCH(A49,'Employee Master'!$A$5:$A$104,0)),"")</f>
        <v/>
      </c>
    </row>
    <row r="50" spans="1:10" ht="15" customHeight="1" x14ac:dyDescent="0.35">
      <c r="A50" s="8"/>
      <c r="B50" s="5" t="str">
        <f>IFERROR(INDEX('Employee Master'!$B$5:$B$104,MATCH(A50,'Employee Master'!$A$5:$A$104,0)),"")</f>
        <v/>
      </c>
      <c r="C50" s="8"/>
      <c r="D50" s="8"/>
      <c r="E50" s="20"/>
      <c r="F50" s="8"/>
      <c r="G50" s="8"/>
      <c r="H50" s="21" t="str">
        <f t="shared" si="1"/>
        <v/>
      </c>
      <c r="I50" s="5" t="str">
        <f ca="1">IF(F50&lt;&gt;"Yes","Current",IF(H50="","",IF(TODAY()&gt;H50,"EXPIRED",IF(H50-TODAY()&lt;=Setup!$B$40,"Expiring Soon","Current"))))</f>
        <v>Current</v>
      </c>
      <c r="J50" s="10" t="str">
        <f>IFERROR(INDEX('Employee Master'!$D$5:$D$104,MATCH(A50,'Employee Master'!$A$5:$A$104,0)),"")</f>
        <v/>
      </c>
    </row>
    <row r="51" spans="1:10" ht="15" customHeight="1" x14ac:dyDescent="0.35">
      <c r="A51" s="8"/>
      <c r="B51" s="5" t="str">
        <f>IFERROR(INDEX('Employee Master'!$B$5:$B$104,MATCH(A51,'Employee Master'!$A$5:$A$104,0)),"")</f>
        <v/>
      </c>
      <c r="C51" s="8"/>
      <c r="D51" s="8"/>
      <c r="E51" s="20"/>
      <c r="F51" s="8"/>
      <c r="G51" s="8"/>
      <c r="H51" s="21" t="str">
        <f t="shared" si="1"/>
        <v/>
      </c>
      <c r="I51" s="5" t="str">
        <f ca="1">IF(F51&lt;&gt;"Yes","Current",IF(H51="","",IF(TODAY()&gt;H51,"EXPIRED",IF(H51-TODAY()&lt;=Setup!$B$40,"Expiring Soon","Current"))))</f>
        <v>Current</v>
      </c>
      <c r="J51" s="10" t="str">
        <f>IFERROR(INDEX('Employee Master'!$D$5:$D$104,MATCH(A51,'Employee Master'!$A$5:$A$104,0)),"")</f>
        <v/>
      </c>
    </row>
    <row r="52" spans="1:10" ht="15" customHeight="1" x14ac:dyDescent="0.35">
      <c r="A52" s="8"/>
      <c r="B52" s="5" t="str">
        <f>IFERROR(INDEX('Employee Master'!$B$5:$B$104,MATCH(A52,'Employee Master'!$A$5:$A$104,0)),"")</f>
        <v/>
      </c>
      <c r="C52" s="8"/>
      <c r="D52" s="8"/>
      <c r="E52" s="20"/>
      <c r="F52" s="8"/>
      <c r="G52" s="8"/>
      <c r="H52" s="21" t="str">
        <f t="shared" si="1"/>
        <v/>
      </c>
      <c r="I52" s="5" t="str">
        <f ca="1">IF(F52&lt;&gt;"Yes","Current",IF(H52="","",IF(TODAY()&gt;H52,"EXPIRED",IF(H52-TODAY()&lt;=Setup!$B$40,"Expiring Soon","Current"))))</f>
        <v>Current</v>
      </c>
      <c r="J52" s="10" t="str">
        <f>IFERROR(INDEX('Employee Master'!$D$5:$D$104,MATCH(A52,'Employee Master'!$A$5:$A$104,0)),"")</f>
        <v/>
      </c>
    </row>
    <row r="53" spans="1:10" ht="15" customHeight="1" x14ac:dyDescent="0.35">
      <c r="A53" s="8"/>
      <c r="B53" s="5" t="str">
        <f>IFERROR(INDEX('Employee Master'!$B$5:$B$104,MATCH(A53,'Employee Master'!$A$5:$A$104,0)),"")</f>
        <v/>
      </c>
      <c r="C53" s="8"/>
      <c r="D53" s="8"/>
      <c r="E53" s="20"/>
      <c r="F53" s="8"/>
      <c r="G53" s="8"/>
      <c r="H53" s="21" t="str">
        <f t="shared" si="1"/>
        <v/>
      </c>
      <c r="I53" s="5" t="str">
        <f ca="1">IF(F53&lt;&gt;"Yes","Current",IF(H53="","",IF(TODAY()&gt;H53,"EXPIRED",IF(H53-TODAY()&lt;=Setup!$B$40,"Expiring Soon","Current"))))</f>
        <v>Current</v>
      </c>
      <c r="J53" s="10" t="str">
        <f>IFERROR(INDEX('Employee Master'!$D$5:$D$104,MATCH(A53,'Employee Master'!$A$5:$A$104,0)),"")</f>
        <v/>
      </c>
    </row>
    <row r="54" spans="1:10" ht="15" customHeight="1" x14ac:dyDescent="0.35">
      <c r="A54" s="8"/>
      <c r="B54" s="5" t="str">
        <f>IFERROR(INDEX('Employee Master'!$B$5:$B$104,MATCH(A54,'Employee Master'!$A$5:$A$104,0)),"")</f>
        <v/>
      </c>
      <c r="C54" s="8"/>
      <c r="D54" s="8"/>
      <c r="E54" s="20"/>
      <c r="F54" s="8"/>
      <c r="G54" s="8"/>
      <c r="H54" s="21" t="str">
        <f t="shared" si="1"/>
        <v/>
      </c>
      <c r="I54" s="5" t="str">
        <f ca="1">IF(F54&lt;&gt;"Yes","Current",IF(H54="","",IF(TODAY()&gt;H54,"EXPIRED",IF(H54-TODAY()&lt;=Setup!$B$40,"Expiring Soon","Current"))))</f>
        <v>Current</v>
      </c>
      <c r="J54" s="10" t="str">
        <f>IFERROR(INDEX('Employee Master'!$D$5:$D$104,MATCH(A54,'Employee Master'!$A$5:$A$104,0)),"")</f>
        <v/>
      </c>
    </row>
    <row r="55" spans="1:10" ht="15" customHeight="1" x14ac:dyDescent="0.35">
      <c r="A55" s="8"/>
      <c r="B55" s="5" t="str">
        <f>IFERROR(INDEX('Employee Master'!$B$5:$B$104,MATCH(A55,'Employee Master'!$A$5:$A$104,0)),"")</f>
        <v/>
      </c>
      <c r="C55" s="8"/>
      <c r="D55" s="8"/>
      <c r="E55" s="20"/>
      <c r="F55" s="8"/>
      <c r="G55" s="8"/>
      <c r="H55" s="21" t="str">
        <f t="shared" si="1"/>
        <v/>
      </c>
      <c r="I55" s="5" t="str">
        <f ca="1">IF(F55&lt;&gt;"Yes","Current",IF(H55="","",IF(TODAY()&gt;H55,"EXPIRED",IF(H55-TODAY()&lt;=Setup!$B$40,"Expiring Soon","Current"))))</f>
        <v>Current</v>
      </c>
      <c r="J55" s="10" t="str">
        <f>IFERROR(INDEX('Employee Master'!$D$5:$D$104,MATCH(A55,'Employee Master'!$A$5:$A$104,0)),"")</f>
        <v/>
      </c>
    </row>
    <row r="56" spans="1:10" ht="15" customHeight="1" x14ac:dyDescent="0.35">
      <c r="A56" s="8"/>
      <c r="B56" s="5" t="str">
        <f>IFERROR(INDEX('Employee Master'!$B$5:$B$104,MATCH(A56,'Employee Master'!$A$5:$A$104,0)),"")</f>
        <v/>
      </c>
      <c r="C56" s="8"/>
      <c r="D56" s="8"/>
      <c r="E56" s="20"/>
      <c r="F56" s="8"/>
      <c r="G56" s="8"/>
      <c r="H56" s="21" t="str">
        <f t="shared" si="1"/>
        <v/>
      </c>
      <c r="I56" s="5" t="str">
        <f ca="1">IF(F56&lt;&gt;"Yes","Current",IF(H56="","",IF(TODAY()&gt;H56,"EXPIRED",IF(H56-TODAY()&lt;=Setup!$B$40,"Expiring Soon","Current"))))</f>
        <v>Current</v>
      </c>
      <c r="J56" s="10" t="str">
        <f>IFERROR(INDEX('Employee Master'!$D$5:$D$104,MATCH(A56,'Employee Master'!$A$5:$A$104,0)),"")</f>
        <v/>
      </c>
    </row>
    <row r="57" spans="1:10" ht="15" customHeight="1" x14ac:dyDescent="0.35">
      <c r="A57" s="8"/>
      <c r="B57" s="5" t="str">
        <f>IFERROR(INDEX('Employee Master'!$B$5:$B$104,MATCH(A57,'Employee Master'!$A$5:$A$104,0)),"")</f>
        <v/>
      </c>
      <c r="C57" s="8"/>
      <c r="D57" s="8"/>
      <c r="E57" s="20"/>
      <c r="F57" s="8"/>
      <c r="G57" s="8"/>
      <c r="H57" s="21" t="str">
        <f t="shared" si="1"/>
        <v/>
      </c>
      <c r="I57" s="5" t="str">
        <f ca="1">IF(F57&lt;&gt;"Yes","Current",IF(H57="","",IF(TODAY()&gt;H57,"EXPIRED",IF(H57-TODAY()&lt;=Setup!$B$40,"Expiring Soon","Current"))))</f>
        <v>Current</v>
      </c>
      <c r="J57" s="10" t="str">
        <f>IFERROR(INDEX('Employee Master'!$D$5:$D$104,MATCH(A57,'Employee Master'!$A$5:$A$104,0)),"")</f>
        <v/>
      </c>
    </row>
    <row r="58" spans="1:10" ht="15" customHeight="1" x14ac:dyDescent="0.35">
      <c r="A58" s="8"/>
      <c r="B58" s="5" t="str">
        <f>IFERROR(INDEX('Employee Master'!$B$5:$B$104,MATCH(A58,'Employee Master'!$A$5:$A$104,0)),"")</f>
        <v/>
      </c>
      <c r="C58" s="8"/>
      <c r="D58" s="8"/>
      <c r="E58" s="20"/>
      <c r="F58" s="8"/>
      <c r="G58" s="8"/>
      <c r="H58" s="21" t="str">
        <f t="shared" si="1"/>
        <v/>
      </c>
      <c r="I58" s="5" t="str">
        <f ca="1">IF(F58&lt;&gt;"Yes","Current",IF(H58="","",IF(TODAY()&gt;H58,"EXPIRED",IF(H58-TODAY()&lt;=Setup!$B$40,"Expiring Soon","Current"))))</f>
        <v>Current</v>
      </c>
      <c r="J58" s="10" t="str">
        <f>IFERROR(INDEX('Employee Master'!$D$5:$D$104,MATCH(A58,'Employee Master'!$A$5:$A$104,0)),"")</f>
        <v/>
      </c>
    </row>
    <row r="59" spans="1:10" ht="15" customHeight="1" x14ac:dyDescent="0.35">
      <c r="A59" s="8"/>
      <c r="B59" s="5" t="str">
        <f>IFERROR(INDEX('Employee Master'!$B$5:$B$104,MATCH(A59,'Employee Master'!$A$5:$A$104,0)),"")</f>
        <v/>
      </c>
      <c r="C59" s="8"/>
      <c r="D59" s="8"/>
      <c r="E59" s="20"/>
      <c r="F59" s="8"/>
      <c r="G59" s="8"/>
      <c r="H59" s="21" t="str">
        <f t="shared" si="1"/>
        <v/>
      </c>
      <c r="I59" s="5" t="str">
        <f ca="1">IF(F59&lt;&gt;"Yes","Current",IF(H59="","",IF(TODAY()&gt;H59,"EXPIRED",IF(H59-TODAY()&lt;=Setup!$B$40,"Expiring Soon","Current"))))</f>
        <v>Current</v>
      </c>
      <c r="J59" s="10" t="str">
        <f>IFERROR(INDEX('Employee Master'!$D$5:$D$104,MATCH(A59,'Employee Master'!$A$5:$A$104,0)),"")</f>
        <v/>
      </c>
    </row>
    <row r="60" spans="1:10" ht="15" customHeight="1" x14ac:dyDescent="0.35">
      <c r="A60" s="8"/>
      <c r="B60" s="5" t="str">
        <f>IFERROR(INDEX('Employee Master'!$B$5:$B$104,MATCH(A60,'Employee Master'!$A$5:$A$104,0)),"")</f>
        <v/>
      </c>
      <c r="C60" s="8"/>
      <c r="D60" s="8"/>
      <c r="E60" s="20"/>
      <c r="F60" s="8"/>
      <c r="G60" s="8"/>
      <c r="H60" s="21" t="str">
        <f t="shared" si="1"/>
        <v/>
      </c>
      <c r="I60" s="5" t="str">
        <f ca="1">IF(F60&lt;&gt;"Yes","Current",IF(H60="","",IF(TODAY()&gt;H60,"EXPIRED",IF(H60-TODAY()&lt;=Setup!$B$40,"Expiring Soon","Current"))))</f>
        <v>Current</v>
      </c>
      <c r="J60" s="10" t="str">
        <f>IFERROR(INDEX('Employee Master'!$D$5:$D$104,MATCH(A60,'Employee Master'!$A$5:$A$104,0)),"")</f>
        <v/>
      </c>
    </row>
    <row r="61" spans="1:10" ht="15" customHeight="1" x14ac:dyDescent="0.35">
      <c r="A61" s="8"/>
      <c r="B61" s="5" t="str">
        <f>IFERROR(INDEX('Employee Master'!$B$5:$B$104,MATCH(A61,'Employee Master'!$A$5:$A$104,0)),"")</f>
        <v/>
      </c>
      <c r="C61" s="8"/>
      <c r="D61" s="8"/>
      <c r="E61" s="20"/>
      <c r="F61" s="8"/>
      <c r="G61" s="8"/>
      <c r="H61" s="21" t="str">
        <f t="shared" si="1"/>
        <v/>
      </c>
      <c r="I61" s="5" t="str">
        <f ca="1">IF(F61&lt;&gt;"Yes","Current",IF(H61="","",IF(TODAY()&gt;H61,"EXPIRED",IF(H61-TODAY()&lt;=Setup!$B$40,"Expiring Soon","Current"))))</f>
        <v>Current</v>
      </c>
      <c r="J61" s="10" t="str">
        <f>IFERROR(INDEX('Employee Master'!$D$5:$D$104,MATCH(A61,'Employee Master'!$A$5:$A$104,0)),"")</f>
        <v/>
      </c>
    </row>
    <row r="62" spans="1:10" ht="15" customHeight="1" x14ac:dyDescent="0.35">
      <c r="A62" s="8"/>
      <c r="B62" s="5" t="str">
        <f>IFERROR(INDEX('Employee Master'!$B$5:$B$104,MATCH(A62,'Employee Master'!$A$5:$A$104,0)),"")</f>
        <v/>
      </c>
      <c r="C62" s="8"/>
      <c r="D62" s="8"/>
      <c r="E62" s="20"/>
      <c r="F62" s="8"/>
      <c r="G62" s="8"/>
      <c r="H62" s="21" t="str">
        <f t="shared" si="1"/>
        <v/>
      </c>
      <c r="I62" s="5" t="str">
        <f ca="1">IF(F62&lt;&gt;"Yes","Current",IF(H62="","",IF(TODAY()&gt;H62,"EXPIRED",IF(H62-TODAY()&lt;=Setup!$B$40,"Expiring Soon","Current"))))</f>
        <v>Current</v>
      </c>
      <c r="J62" s="10" t="str">
        <f>IFERROR(INDEX('Employee Master'!$D$5:$D$104,MATCH(A62,'Employee Master'!$A$5:$A$104,0)),"")</f>
        <v/>
      </c>
    </row>
    <row r="63" spans="1:10" ht="15" customHeight="1" x14ac:dyDescent="0.35">
      <c r="A63" s="8"/>
      <c r="B63" s="5" t="str">
        <f>IFERROR(INDEX('Employee Master'!$B$5:$B$104,MATCH(A63,'Employee Master'!$A$5:$A$104,0)),"")</f>
        <v/>
      </c>
      <c r="C63" s="8"/>
      <c r="D63" s="8"/>
      <c r="E63" s="20"/>
      <c r="F63" s="8"/>
      <c r="G63" s="8"/>
      <c r="H63" s="21" t="str">
        <f t="shared" si="1"/>
        <v/>
      </c>
      <c r="I63" s="5" t="str">
        <f ca="1">IF(F63&lt;&gt;"Yes","Current",IF(H63="","",IF(TODAY()&gt;H63,"EXPIRED",IF(H63-TODAY()&lt;=Setup!$B$40,"Expiring Soon","Current"))))</f>
        <v>Current</v>
      </c>
      <c r="J63" s="10" t="str">
        <f>IFERROR(INDEX('Employee Master'!$D$5:$D$104,MATCH(A63,'Employee Master'!$A$5:$A$104,0)),"")</f>
        <v/>
      </c>
    </row>
    <row r="64" spans="1:10" ht="15" customHeight="1" x14ac:dyDescent="0.35">
      <c r="A64" s="8"/>
      <c r="B64" s="5" t="str">
        <f>IFERROR(INDEX('Employee Master'!$B$5:$B$104,MATCH(A64,'Employee Master'!$A$5:$A$104,0)),"")</f>
        <v/>
      </c>
      <c r="C64" s="8"/>
      <c r="D64" s="8"/>
      <c r="E64" s="20"/>
      <c r="F64" s="8"/>
      <c r="G64" s="8"/>
      <c r="H64" s="21" t="str">
        <f t="shared" si="1"/>
        <v/>
      </c>
      <c r="I64" s="5" t="str">
        <f ca="1">IF(F64&lt;&gt;"Yes","Current",IF(H64="","",IF(TODAY()&gt;H64,"EXPIRED",IF(H64-TODAY()&lt;=Setup!$B$40,"Expiring Soon","Current"))))</f>
        <v>Current</v>
      </c>
      <c r="J64" s="10" t="str">
        <f>IFERROR(INDEX('Employee Master'!$D$5:$D$104,MATCH(A64,'Employee Master'!$A$5:$A$104,0)),"")</f>
        <v/>
      </c>
    </row>
    <row r="65" spans="1:10" ht="15" customHeight="1" x14ac:dyDescent="0.35">
      <c r="A65" s="8"/>
      <c r="B65" s="5" t="str">
        <f>IFERROR(INDEX('Employee Master'!$B$5:$B$104,MATCH(A65,'Employee Master'!$A$5:$A$104,0)),"")</f>
        <v/>
      </c>
      <c r="C65" s="8"/>
      <c r="D65" s="8"/>
      <c r="E65" s="20"/>
      <c r="F65" s="8"/>
      <c r="G65" s="8"/>
      <c r="H65" s="21" t="str">
        <f t="shared" si="1"/>
        <v/>
      </c>
      <c r="I65" s="5" t="str">
        <f ca="1">IF(F65&lt;&gt;"Yes","Current",IF(H65="","",IF(TODAY()&gt;H65,"EXPIRED",IF(H65-TODAY()&lt;=Setup!$B$40,"Expiring Soon","Current"))))</f>
        <v>Current</v>
      </c>
      <c r="J65" s="10" t="str">
        <f>IFERROR(INDEX('Employee Master'!$D$5:$D$104,MATCH(A65,'Employee Master'!$A$5:$A$104,0)),"")</f>
        <v/>
      </c>
    </row>
    <row r="66" spans="1:10" ht="15" customHeight="1" x14ac:dyDescent="0.35">
      <c r="A66" s="8"/>
      <c r="B66" s="5" t="str">
        <f>IFERROR(INDEX('Employee Master'!$B$5:$B$104,MATCH(A66,'Employee Master'!$A$5:$A$104,0)),"")</f>
        <v/>
      </c>
      <c r="C66" s="8"/>
      <c r="D66" s="8"/>
      <c r="E66" s="20"/>
      <c r="F66" s="8"/>
      <c r="G66" s="8"/>
      <c r="H66" s="21" t="str">
        <f t="shared" si="1"/>
        <v/>
      </c>
      <c r="I66" s="5" t="str">
        <f ca="1">IF(F66&lt;&gt;"Yes","Current",IF(H66="","",IF(TODAY()&gt;H66,"EXPIRED",IF(H66-TODAY()&lt;=Setup!$B$40,"Expiring Soon","Current"))))</f>
        <v>Current</v>
      </c>
      <c r="J66" s="10" t="str">
        <f>IFERROR(INDEX('Employee Master'!$D$5:$D$104,MATCH(A66,'Employee Master'!$A$5:$A$104,0)),"")</f>
        <v/>
      </c>
    </row>
    <row r="67" spans="1:10" ht="15" customHeight="1" x14ac:dyDescent="0.35">
      <c r="A67" s="8"/>
      <c r="B67" s="5" t="str">
        <f>IFERROR(INDEX('Employee Master'!$B$5:$B$104,MATCH(A67,'Employee Master'!$A$5:$A$104,0)),"")</f>
        <v/>
      </c>
      <c r="C67" s="8"/>
      <c r="D67" s="8"/>
      <c r="E67" s="20"/>
      <c r="F67" s="8"/>
      <c r="G67" s="8"/>
      <c r="H67" s="21" t="str">
        <f t="shared" si="1"/>
        <v/>
      </c>
      <c r="I67" s="5" t="str">
        <f ca="1">IF(F67&lt;&gt;"Yes","Current",IF(H67="","",IF(TODAY()&gt;H67,"EXPIRED",IF(H67-TODAY()&lt;=Setup!$B$40,"Expiring Soon","Current"))))</f>
        <v>Current</v>
      </c>
      <c r="J67" s="10" t="str">
        <f>IFERROR(INDEX('Employee Master'!$D$5:$D$104,MATCH(A67,'Employee Master'!$A$5:$A$104,0)),"")</f>
        <v/>
      </c>
    </row>
    <row r="68" spans="1:10" ht="15" customHeight="1" x14ac:dyDescent="0.35">
      <c r="A68" s="8"/>
      <c r="B68" s="5" t="str">
        <f>IFERROR(INDEX('Employee Master'!$B$5:$B$104,MATCH(A68,'Employee Master'!$A$5:$A$104,0)),"")</f>
        <v/>
      </c>
      <c r="C68" s="8"/>
      <c r="D68" s="8"/>
      <c r="E68" s="20"/>
      <c r="F68" s="8"/>
      <c r="G68" s="8"/>
      <c r="H68" s="21" t="str">
        <f t="shared" si="1"/>
        <v/>
      </c>
      <c r="I68" s="5" t="str">
        <f ca="1">IF(F68&lt;&gt;"Yes","Current",IF(H68="","",IF(TODAY()&gt;H68,"EXPIRED",IF(H68-TODAY()&lt;=Setup!$B$40,"Expiring Soon","Current"))))</f>
        <v>Current</v>
      </c>
      <c r="J68" s="10" t="str">
        <f>IFERROR(INDEX('Employee Master'!$D$5:$D$104,MATCH(A68,'Employee Master'!$A$5:$A$104,0)),"")</f>
        <v/>
      </c>
    </row>
    <row r="69" spans="1:10" ht="15" customHeight="1" x14ac:dyDescent="0.35">
      <c r="A69" s="8"/>
      <c r="B69" s="5" t="str">
        <f>IFERROR(INDEX('Employee Master'!$B$5:$B$104,MATCH(A69,'Employee Master'!$A$5:$A$104,0)),"")</f>
        <v/>
      </c>
      <c r="C69" s="8"/>
      <c r="D69" s="8"/>
      <c r="E69" s="20"/>
      <c r="F69" s="8"/>
      <c r="G69" s="8"/>
      <c r="H69" s="21" t="str">
        <f t="shared" ref="H69:H100" si="2">IF(OR(F69&lt;&gt;"Yes",E69="",G69=""),"",EDATE(E69,G69))</f>
        <v/>
      </c>
      <c r="I69" s="5" t="str">
        <f ca="1">IF(F69&lt;&gt;"Yes","Current",IF(H69="","",IF(TODAY()&gt;H69,"EXPIRED",IF(H69-TODAY()&lt;=Setup!$B$40,"Expiring Soon","Current"))))</f>
        <v>Current</v>
      </c>
      <c r="J69" s="10" t="str">
        <f>IFERROR(INDEX('Employee Master'!$D$5:$D$104,MATCH(A69,'Employee Master'!$A$5:$A$104,0)),"")</f>
        <v/>
      </c>
    </row>
    <row r="70" spans="1:10" ht="15" customHeight="1" x14ac:dyDescent="0.35">
      <c r="A70" s="8"/>
      <c r="B70" s="5" t="str">
        <f>IFERROR(INDEX('Employee Master'!$B$5:$B$104,MATCH(A70,'Employee Master'!$A$5:$A$104,0)),"")</f>
        <v/>
      </c>
      <c r="C70" s="8"/>
      <c r="D70" s="8"/>
      <c r="E70" s="20"/>
      <c r="F70" s="8"/>
      <c r="G70" s="8"/>
      <c r="H70" s="21" t="str">
        <f t="shared" si="2"/>
        <v/>
      </c>
      <c r="I70" s="5" t="str">
        <f ca="1">IF(F70&lt;&gt;"Yes","Current",IF(H70="","",IF(TODAY()&gt;H70,"EXPIRED",IF(H70-TODAY()&lt;=Setup!$B$40,"Expiring Soon","Current"))))</f>
        <v>Current</v>
      </c>
      <c r="J70" s="10" t="str">
        <f>IFERROR(INDEX('Employee Master'!$D$5:$D$104,MATCH(A70,'Employee Master'!$A$5:$A$104,0)),"")</f>
        <v/>
      </c>
    </row>
    <row r="71" spans="1:10" ht="15" customHeight="1" x14ac:dyDescent="0.35">
      <c r="A71" s="8"/>
      <c r="B71" s="5" t="str">
        <f>IFERROR(INDEX('Employee Master'!$B$5:$B$104,MATCH(A71,'Employee Master'!$A$5:$A$104,0)),"")</f>
        <v/>
      </c>
      <c r="C71" s="8"/>
      <c r="D71" s="8"/>
      <c r="E71" s="20"/>
      <c r="F71" s="8"/>
      <c r="G71" s="8"/>
      <c r="H71" s="21" t="str">
        <f t="shared" si="2"/>
        <v/>
      </c>
      <c r="I71" s="5" t="str">
        <f ca="1">IF(F71&lt;&gt;"Yes","Current",IF(H71="","",IF(TODAY()&gt;H71,"EXPIRED",IF(H71-TODAY()&lt;=Setup!$B$40,"Expiring Soon","Current"))))</f>
        <v>Current</v>
      </c>
      <c r="J71" s="10" t="str">
        <f>IFERROR(INDEX('Employee Master'!$D$5:$D$104,MATCH(A71,'Employee Master'!$A$5:$A$104,0)),"")</f>
        <v/>
      </c>
    </row>
    <row r="72" spans="1:10" ht="15" customHeight="1" x14ac:dyDescent="0.35">
      <c r="A72" s="8"/>
      <c r="B72" s="5" t="str">
        <f>IFERROR(INDEX('Employee Master'!$B$5:$B$104,MATCH(A72,'Employee Master'!$A$5:$A$104,0)),"")</f>
        <v/>
      </c>
      <c r="C72" s="8"/>
      <c r="D72" s="8"/>
      <c r="E72" s="20"/>
      <c r="F72" s="8"/>
      <c r="G72" s="8"/>
      <c r="H72" s="21" t="str">
        <f t="shared" si="2"/>
        <v/>
      </c>
      <c r="I72" s="5" t="str">
        <f ca="1">IF(F72&lt;&gt;"Yes","Current",IF(H72="","",IF(TODAY()&gt;H72,"EXPIRED",IF(H72-TODAY()&lt;=Setup!$B$40,"Expiring Soon","Current"))))</f>
        <v>Current</v>
      </c>
      <c r="J72" s="10" t="str">
        <f>IFERROR(INDEX('Employee Master'!$D$5:$D$104,MATCH(A72,'Employee Master'!$A$5:$A$104,0)),"")</f>
        <v/>
      </c>
    </row>
    <row r="73" spans="1:10" ht="15" customHeight="1" x14ac:dyDescent="0.35">
      <c r="A73" s="8"/>
      <c r="B73" s="5" t="str">
        <f>IFERROR(INDEX('Employee Master'!$B$5:$B$104,MATCH(A73,'Employee Master'!$A$5:$A$104,0)),"")</f>
        <v/>
      </c>
      <c r="C73" s="8"/>
      <c r="D73" s="8"/>
      <c r="E73" s="20"/>
      <c r="F73" s="8"/>
      <c r="G73" s="8"/>
      <c r="H73" s="21" t="str">
        <f t="shared" si="2"/>
        <v/>
      </c>
      <c r="I73" s="5" t="str">
        <f ca="1">IF(F73&lt;&gt;"Yes","Current",IF(H73="","",IF(TODAY()&gt;H73,"EXPIRED",IF(H73-TODAY()&lt;=Setup!$B$40,"Expiring Soon","Current"))))</f>
        <v>Current</v>
      </c>
      <c r="J73" s="10" t="str">
        <f>IFERROR(INDEX('Employee Master'!$D$5:$D$104,MATCH(A73,'Employee Master'!$A$5:$A$104,0)),"")</f>
        <v/>
      </c>
    </row>
    <row r="74" spans="1:10" ht="15" customHeight="1" x14ac:dyDescent="0.35">
      <c r="A74" s="8"/>
      <c r="B74" s="5" t="str">
        <f>IFERROR(INDEX('Employee Master'!$B$5:$B$104,MATCH(A74,'Employee Master'!$A$5:$A$104,0)),"")</f>
        <v/>
      </c>
      <c r="C74" s="8"/>
      <c r="D74" s="8"/>
      <c r="E74" s="20"/>
      <c r="F74" s="8"/>
      <c r="G74" s="8"/>
      <c r="H74" s="21" t="str">
        <f t="shared" si="2"/>
        <v/>
      </c>
      <c r="I74" s="5" t="str">
        <f ca="1">IF(F74&lt;&gt;"Yes","Current",IF(H74="","",IF(TODAY()&gt;H74,"EXPIRED",IF(H74-TODAY()&lt;=Setup!$B$40,"Expiring Soon","Current"))))</f>
        <v>Current</v>
      </c>
      <c r="J74" s="10" t="str">
        <f>IFERROR(INDEX('Employee Master'!$D$5:$D$104,MATCH(A74,'Employee Master'!$A$5:$A$104,0)),"")</f>
        <v/>
      </c>
    </row>
    <row r="75" spans="1:10" ht="15" customHeight="1" x14ac:dyDescent="0.35">
      <c r="A75" s="8"/>
      <c r="B75" s="5" t="str">
        <f>IFERROR(INDEX('Employee Master'!$B$5:$B$104,MATCH(A75,'Employee Master'!$A$5:$A$104,0)),"")</f>
        <v/>
      </c>
      <c r="C75" s="8"/>
      <c r="D75" s="8"/>
      <c r="E75" s="20"/>
      <c r="F75" s="8"/>
      <c r="G75" s="8"/>
      <c r="H75" s="21" t="str">
        <f t="shared" si="2"/>
        <v/>
      </c>
      <c r="I75" s="5" t="str">
        <f ca="1">IF(F75&lt;&gt;"Yes","Current",IF(H75="","",IF(TODAY()&gt;H75,"EXPIRED",IF(H75-TODAY()&lt;=Setup!$B$40,"Expiring Soon","Current"))))</f>
        <v>Current</v>
      </c>
      <c r="J75" s="10" t="str">
        <f>IFERROR(INDEX('Employee Master'!$D$5:$D$104,MATCH(A75,'Employee Master'!$A$5:$A$104,0)),"")</f>
        <v/>
      </c>
    </row>
    <row r="76" spans="1:10" ht="15" customHeight="1" x14ac:dyDescent="0.35">
      <c r="A76" s="8"/>
      <c r="B76" s="5" t="str">
        <f>IFERROR(INDEX('Employee Master'!$B$5:$B$104,MATCH(A76,'Employee Master'!$A$5:$A$104,0)),"")</f>
        <v/>
      </c>
      <c r="C76" s="8"/>
      <c r="D76" s="8"/>
      <c r="E76" s="20"/>
      <c r="F76" s="8"/>
      <c r="G76" s="8"/>
      <c r="H76" s="21" t="str">
        <f t="shared" si="2"/>
        <v/>
      </c>
      <c r="I76" s="5" t="str">
        <f ca="1">IF(F76&lt;&gt;"Yes","Current",IF(H76="","",IF(TODAY()&gt;H76,"EXPIRED",IF(H76-TODAY()&lt;=Setup!$B$40,"Expiring Soon","Current"))))</f>
        <v>Current</v>
      </c>
      <c r="J76" s="10" t="str">
        <f>IFERROR(INDEX('Employee Master'!$D$5:$D$104,MATCH(A76,'Employee Master'!$A$5:$A$104,0)),"")</f>
        <v/>
      </c>
    </row>
    <row r="77" spans="1:10" ht="15" customHeight="1" x14ac:dyDescent="0.35">
      <c r="A77" s="8"/>
      <c r="B77" s="5" t="str">
        <f>IFERROR(INDEX('Employee Master'!$B$5:$B$104,MATCH(A77,'Employee Master'!$A$5:$A$104,0)),"")</f>
        <v/>
      </c>
      <c r="C77" s="8"/>
      <c r="D77" s="8"/>
      <c r="E77" s="20"/>
      <c r="F77" s="8"/>
      <c r="G77" s="8"/>
      <c r="H77" s="21" t="str">
        <f t="shared" si="2"/>
        <v/>
      </c>
      <c r="I77" s="5" t="str">
        <f ca="1">IF(F77&lt;&gt;"Yes","Current",IF(H77="","",IF(TODAY()&gt;H77,"EXPIRED",IF(H77-TODAY()&lt;=Setup!$B$40,"Expiring Soon","Current"))))</f>
        <v>Current</v>
      </c>
      <c r="J77" s="10" t="str">
        <f>IFERROR(INDEX('Employee Master'!$D$5:$D$104,MATCH(A77,'Employee Master'!$A$5:$A$104,0)),"")</f>
        <v/>
      </c>
    </row>
    <row r="78" spans="1:10" ht="15" customHeight="1" x14ac:dyDescent="0.35">
      <c r="A78" s="8"/>
      <c r="B78" s="5" t="str">
        <f>IFERROR(INDEX('Employee Master'!$B$5:$B$104,MATCH(A78,'Employee Master'!$A$5:$A$104,0)),"")</f>
        <v/>
      </c>
      <c r="C78" s="8"/>
      <c r="D78" s="8"/>
      <c r="E78" s="20"/>
      <c r="F78" s="8"/>
      <c r="G78" s="8"/>
      <c r="H78" s="21" t="str">
        <f t="shared" si="2"/>
        <v/>
      </c>
      <c r="I78" s="5" t="str">
        <f ca="1">IF(F78&lt;&gt;"Yes","Current",IF(H78="","",IF(TODAY()&gt;H78,"EXPIRED",IF(H78-TODAY()&lt;=Setup!$B$40,"Expiring Soon","Current"))))</f>
        <v>Current</v>
      </c>
      <c r="J78" s="10" t="str">
        <f>IFERROR(INDEX('Employee Master'!$D$5:$D$104,MATCH(A78,'Employee Master'!$A$5:$A$104,0)),"")</f>
        <v/>
      </c>
    </row>
    <row r="79" spans="1:10" ht="15" customHeight="1" x14ac:dyDescent="0.35">
      <c r="A79" s="8"/>
      <c r="B79" s="5" t="str">
        <f>IFERROR(INDEX('Employee Master'!$B$5:$B$104,MATCH(A79,'Employee Master'!$A$5:$A$104,0)),"")</f>
        <v/>
      </c>
      <c r="C79" s="8"/>
      <c r="D79" s="8"/>
      <c r="E79" s="20"/>
      <c r="F79" s="8"/>
      <c r="G79" s="8"/>
      <c r="H79" s="21" t="str">
        <f t="shared" si="2"/>
        <v/>
      </c>
      <c r="I79" s="5" t="str">
        <f ca="1">IF(F79&lt;&gt;"Yes","Current",IF(H79="","",IF(TODAY()&gt;H79,"EXPIRED",IF(H79-TODAY()&lt;=Setup!$B$40,"Expiring Soon","Current"))))</f>
        <v>Current</v>
      </c>
      <c r="J79" s="10" t="str">
        <f>IFERROR(INDEX('Employee Master'!$D$5:$D$104,MATCH(A79,'Employee Master'!$A$5:$A$104,0)),"")</f>
        <v/>
      </c>
    </row>
    <row r="80" spans="1:10" ht="15" customHeight="1" x14ac:dyDescent="0.35">
      <c r="A80" s="8"/>
      <c r="B80" s="5" t="str">
        <f>IFERROR(INDEX('Employee Master'!$B$5:$B$104,MATCH(A80,'Employee Master'!$A$5:$A$104,0)),"")</f>
        <v/>
      </c>
      <c r="C80" s="8"/>
      <c r="D80" s="8"/>
      <c r="E80" s="20"/>
      <c r="F80" s="8"/>
      <c r="G80" s="8"/>
      <c r="H80" s="21" t="str">
        <f t="shared" si="2"/>
        <v/>
      </c>
      <c r="I80" s="5" t="str">
        <f ca="1">IF(F80&lt;&gt;"Yes","Current",IF(H80="","",IF(TODAY()&gt;H80,"EXPIRED",IF(H80-TODAY()&lt;=Setup!$B$40,"Expiring Soon","Current"))))</f>
        <v>Current</v>
      </c>
      <c r="J80" s="10" t="str">
        <f>IFERROR(INDEX('Employee Master'!$D$5:$D$104,MATCH(A80,'Employee Master'!$A$5:$A$104,0)),"")</f>
        <v/>
      </c>
    </row>
    <row r="81" spans="1:10" ht="15" customHeight="1" x14ac:dyDescent="0.35">
      <c r="A81" s="8"/>
      <c r="B81" s="5" t="str">
        <f>IFERROR(INDEX('Employee Master'!$B$5:$B$104,MATCH(A81,'Employee Master'!$A$5:$A$104,0)),"")</f>
        <v/>
      </c>
      <c r="C81" s="8"/>
      <c r="D81" s="8"/>
      <c r="E81" s="20"/>
      <c r="F81" s="8"/>
      <c r="G81" s="8"/>
      <c r="H81" s="21" t="str">
        <f t="shared" si="2"/>
        <v/>
      </c>
      <c r="I81" s="5" t="str">
        <f ca="1">IF(F81&lt;&gt;"Yes","Current",IF(H81="","",IF(TODAY()&gt;H81,"EXPIRED",IF(H81-TODAY()&lt;=Setup!$B$40,"Expiring Soon","Current"))))</f>
        <v>Current</v>
      </c>
      <c r="J81" s="10" t="str">
        <f>IFERROR(INDEX('Employee Master'!$D$5:$D$104,MATCH(A81,'Employee Master'!$A$5:$A$104,0)),"")</f>
        <v/>
      </c>
    </row>
    <row r="82" spans="1:10" ht="15" customHeight="1" x14ac:dyDescent="0.35">
      <c r="A82" s="8"/>
      <c r="B82" s="5" t="str">
        <f>IFERROR(INDEX('Employee Master'!$B$5:$B$104,MATCH(A82,'Employee Master'!$A$5:$A$104,0)),"")</f>
        <v/>
      </c>
      <c r="C82" s="8"/>
      <c r="D82" s="8"/>
      <c r="E82" s="20"/>
      <c r="F82" s="8"/>
      <c r="G82" s="8"/>
      <c r="H82" s="21" t="str">
        <f t="shared" si="2"/>
        <v/>
      </c>
      <c r="I82" s="5" t="str">
        <f ca="1">IF(F82&lt;&gt;"Yes","Current",IF(H82="","",IF(TODAY()&gt;H82,"EXPIRED",IF(H82-TODAY()&lt;=Setup!$B$40,"Expiring Soon","Current"))))</f>
        <v>Current</v>
      </c>
      <c r="J82" s="10" t="str">
        <f>IFERROR(INDEX('Employee Master'!$D$5:$D$104,MATCH(A82,'Employee Master'!$A$5:$A$104,0)),"")</f>
        <v/>
      </c>
    </row>
    <row r="83" spans="1:10" ht="15" customHeight="1" x14ac:dyDescent="0.35">
      <c r="A83" s="8"/>
      <c r="B83" s="5" t="str">
        <f>IFERROR(INDEX('Employee Master'!$B$5:$B$104,MATCH(A83,'Employee Master'!$A$5:$A$104,0)),"")</f>
        <v/>
      </c>
      <c r="C83" s="8"/>
      <c r="D83" s="8"/>
      <c r="E83" s="20"/>
      <c r="F83" s="8"/>
      <c r="G83" s="8"/>
      <c r="H83" s="21" t="str">
        <f t="shared" si="2"/>
        <v/>
      </c>
      <c r="I83" s="5" t="str">
        <f ca="1">IF(F83&lt;&gt;"Yes","Current",IF(H83="","",IF(TODAY()&gt;H83,"EXPIRED",IF(H83-TODAY()&lt;=Setup!$B$40,"Expiring Soon","Current"))))</f>
        <v>Current</v>
      </c>
      <c r="J83" s="10" t="str">
        <f>IFERROR(INDEX('Employee Master'!$D$5:$D$104,MATCH(A83,'Employee Master'!$A$5:$A$104,0)),"")</f>
        <v/>
      </c>
    </row>
    <row r="84" spans="1:10" ht="15" customHeight="1" x14ac:dyDescent="0.35">
      <c r="A84" s="8"/>
      <c r="B84" s="5" t="str">
        <f>IFERROR(INDEX('Employee Master'!$B$5:$B$104,MATCH(A84,'Employee Master'!$A$5:$A$104,0)),"")</f>
        <v/>
      </c>
      <c r="C84" s="8"/>
      <c r="D84" s="8"/>
      <c r="E84" s="20"/>
      <c r="F84" s="8"/>
      <c r="G84" s="8"/>
      <c r="H84" s="21" t="str">
        <f t="shared" si="2"/>
        <v/>
      </c>
      <c r="I84" s="5" t="str">
        <f ca="1">IF(F84&lt;&gt;"Yes","Current",IF(H84="","",IF(TODAY()&gt;H84,"EXPIRED",IF(H84-TODAY()&lt;=Setup!$B$40,"Expiring Soon","Current"))))</f>
        <v>Current</v>
      </c>
      <c r="J84" s="10" t="str">
        <f>IFERROR(INDEX('Employee Master'!$D$5:$D$104,MATCH(A84,'Employee Master'!$A$5:$A$104,0)),"")</f>
        <v/>
      </c>
    </row>
    <row r="85" spans="1:10" ht="15" customHeight="1" x14ac:dyDescent="0.35">
      <c r="A85" s="8"/>
      <c r="B85" s="5" t="str">
        <f>IFERROR(INDEX('Employee Master'!$B$5:$B$104,MATCH(A85,'Employee Master'!$A$5:$A$104,0)),"")</f>
        <v/>
      </c>
      <c r="C85" s="8"/>
      <c r="D85" s="8"/>
      <c r="E85" s="20"/>
      <c r="F85" s="8"/>
      <c r="G85" s="8"/>
      <c r="H85" s="21" t="str">
        <f t="shared" si="2"/>
        <v/>
      </c>
      <c r="I85" s="5" t="str">
        <f ca="1">IF(F85&lt;&gt;"Yes","Current",IF(H85="","",IF(TODAY()&gt;H85,"EXPIRED",IF(H85-TODAY()&lt;=Setup!$B$40,"Expiring Soon","Current"))))</f>
        <v>Current</v>
      </c>
      <c r="J85" s="10" t="str">
        <f>IFERROR(INDEX('Employee Master'!$D$5:$D$104,MATCH(A85,'Employee Master'!$A$5:$A$104,0)),"")</f>
        <v/>
      </c>
    </row>
    <row r="86" spans="1:10" ht="15" customHeight="1" x14ac:dyDescent="0.35">
      <c r="A86" s="8"/>
      <c r="B86" s="5" t="str">
        <f>IFERROR(INDEX('Employee Master'!$B$5:$B$104,MATCH(A86,'Employee Master'!$A$5:$A$104,0)),"")</f>
        <v/>
      </c>
      <c r="C86" s="8"/>
      <c r="D86" s="8"/>
      <c r="E86" s="20"/>
      <c r="F86" s="8"/>
      <c r="G86" s="8"/>
      <c r="H86" s="21" t="str">
        <f t="shared" si="2"/>
        <v/>
      </c>
      <c r="I86" s="5" t="str">
        <f ca="1">IF(F86&lt;&gt;"Yes","Current",IF(H86="","",IF(TODAY()&gt;H86,"EXPIRED",IF(H86-TODAY()&lt;=Setup!$B$40,"Expiring Soon","Current"))))</f>
        <v>Current</v>
      </c>
      <c r="J86" s="10" t="str">
        <f>IFERROR(INDEX('Employee Master'!$D$5:$D$104,MATCH(A86,'Employee Master'!$A$5:$A$104,0)),"")</f>
        <v/>
      </c>
    </row>
    <row r="87" spans="1:10" ht="15" customHeight="1" x14ac:dyDescent="0.35">
      <c r="A87" s="8"/>
      <c r="B87" s="5" t="str">
        <f>IFERROR(INDEX('Employee Master'!$B$5:$B$104,MATCH(A87,'Employee Master'!$A$5:$A$104,0)),"")</f>
        <v/>
      </c>
      <c r="C87" s="8"/>
      <c r="D87" s="8"/>
      <c r="E87" s="20"/>
      <c r="F87" s="8"/>
      <c r="G87" s="8"/>
      <c r="H87" s="21" t="str">
        <f t="shared" si="2"/>
        <v/>
      </c>
      <c r="I87" s="5" t="str">
        <f ca="1">IF(F87&lt;&gt;"Yes","Current",IF(H87="","",IF(TODAY()&gt;H87,"EXPIRED",IF(H87-TODAY()&lt;=Setup!$B$40,"Expiring Soon","Current"))))</f>
        <v>Current</v>
      </c>
      <c r="J87" s="10" t="str">
        <f>IFERROR(INDEX('Employee Master'!$D$5:$D$104,MATCH(A87,'Employee Master'!$A$5:$A$104,0)),"")</f>
        <v/>
      </c>
    </row>
    <row r="88" spans="1:10" ht="15" customHeight="1" x14ac:dyDescent="0.35">
      <c r="A88" s="8"/>
      <c r="B88" s="5" t="str">
        <f>IFERROR(INDEX('Employee Master'!$B$5:$B$104,MATCH(A88,'Employee Master'!$A$5:$A$104,0)),"")</f>
        <v/>
      </c>
      <c r="C88" s="8"/>
      <c r="D88" s="8"/>
      <c r="E88" s="20"/>
      <c r="F88" s="8"/>
      <c r="G88" s="8"/>
      <c r="H88" s="21" t="str">
        <f t="shared" si="2"/>
        <v/>
      </c>
      <c r="I88" s="5" t="str">
        <f ca="1">IF(F88&lt;&gt;"Yes","Current",IF(H88="","",IF(TODAY()&gt;H88,"EXPIRED",IF(H88-TODAY()&lt;=Setup!$B$40,"Expiring Soon","Current"))))</f>
        <v>Current</v>
      </c>
      <c r="J88" s="10" t="str">
        <f>IFERROR(INDEX('Employee Master'!$D$5:$D$104,MATCH(A88,'Employee Master'!$A$5:$A$104,0)),"")</f>
        <v/>
      </c>
    </row>
    <row r="89" spans="1:10" ht="15" customHeight="1" x14ac:dyDescent="0.35">
      <c r="A89" s="8"/>
      <c r="B89" s="5" t="str">
        <f>IFERROR(INDEX('Employee Master'!$B$5:$B$104,MATCH(A89,'Employee Master'!$A$5:$A$104,0)),"")</f>
        <v/>
      </c>
      <c r="C89" s="8"/>
      <c r="D89" s="8"/>
      <c r="E89" s="20"/>
      <c r="F89" s="8"/>
      <c r="G89" s="8"/>
      <c r="H89" s="21" t="str">
        <f t="shared" si="2"/>
        <v/>
      </c>
      <c r="I89" s="5" t="str">
        <f ca="1">IF(F89&lt;&gt;"Yes","Current",IF(H89="","",IF(TODAY()&gt;H89,"EXPIRED",IF(H89-TODAY()&lt;=Setup!$B$40,"Expiring Soon","Current"))))</f>
        <v>Current</v>
      </c>
      <c r="J89" s="10" t="str">
        <f>IFERROR(INDEX('Employee Master'!$D$5:$D$104,MATCH(A89,'Employee Master'!$A$5:$A$104,0)),"")</f>
        <v/>
      </c>
    </row>
    <row r="90" spans="1:10" ht="15" customHeight="1" x14ac:dyDescent="0.35">
      <c r="A90" s="8"/>
      <c r="B90" s="5" t="str">
        <f>IFERROR(INDEX('Employee Master'!$B$5:$B$104,MATCH(A90,'Employee Master'!$A$5:$A$104,0)),"")</f>
        <v/>
      </c>
      <c r="C90" s="8"/>
      <c r="D90" s="8"/>
      <c r="E90" s="20"/>
      <c r="F90" s="8"/>
      <c r="G90" s="8"/>
      <c r="H90" s="21" t="str">
        <f t="shared" si="2"/>
        <v/>
      </c>
      <c r="I90" s="5" t="str">
        <f ca="1">IF(F90&lt;&gt;"Yes","Current",IF(H90="","",IF(TODAY()&gt;H90,"EXPIRED",IF(H90-TODAY()&lt;=Setup!$B$40,"Expiring Soon","Current"))))</f>
        <v>Current</v>
      </c>
      <c r="J90" s="10" t="str">
        <f>IFERROR(INDEX('Employee Master'!$D$5:$D$104,MATCH(A90,'Employee Master'!$A$5:$A$104,0)),"")</f>
        <v/>
      </c>
    </row>
    <row r="91" spans="1:10" ht="15" customHeight="1" x14ac:dyDescent="0.35">
      <c r="A91" s="8"/>
      <c r="B91" s="5" t="str">
        <f>IFERROR(INDEX('Employee Master'!$B$5:$B$104,MATCH(A91,'Employee Master'!$A$5:$A$104,0)),"")</f>
        <v/>
      </c>
      <c r="C91" s="8"/>
      <c r="D91" s="8"/>
      <c r="E91" s="20"/>
      <c r="F91" s="8"/>
      <c r="G91" s="8"/>
      <c r="H91" s="21" t="str">
        <f t="shared" si="2"/>
        <v/>
      </c>
      <c r="I91" s="5" t="str">
        <f ca="1">IF(F91&lt;&gt;"Yes","Current",IF(H91="","",IF(TODAY()&gt;H91,"EXPIRED",IF(H91-TODAY()&lt;=Setup!$B$40,"Expiring Soon","Current"))))</f>
        <v>Current</v>
      </c>
      <c r="J91" s="10" t="str">
        <f>IFERROR(INDEX('Employee Master'!$D$5:$D$104,MATCH(A91,'Employee Master'!$A$5:$A$104,0)),"")</f>
        <v/>
      </c>
    </row>
    <row r="92" spans="1:10" ht="15" customHeight="1" x14ac:dyDescent="0.35">
      <c r="A92" s="8"/>
      <c r="B92" s="5" t="str">
        <f>IFERROR(INDEX('Employee Master'!$B$5:$B$104,MATCH(A92,'Employee Master'!$A$5:$A$104,0)),"")</f>
        <v/>
      </c>
      <c r="C92" s="8"/>
      <c r="D92" s="8"/>
      <c r="E92" s="20"/>
      <c r="F92" s="8"/>
      <c r="G92" s="8"/>
      <c r="H92" s="21" t="str">
        <f t="shared" si="2"/>
        <v/>
      </c>
      <c r="I92" s="5" t="str">
        <f ca="1">IF(F92&lt;&gt;"Yes","Current",IF(H92="","",IF(TODAY()&gt;H92,"EXPIRED",IF(H92-TODAY()&lt;=Setup!$B$40,"Expiring Soon","Current"))))</f>
        <v>Current</v>
      </c>
      <c r="J92" s="10" t="str">
        <f>IFERROR(INDEX('Employee Master'!$D$5:$D$104,MATCH(A92,'Employee Master'!$A$5:$A$104,0)),"")</f>
        <v/>
      </c>
    </row>
    <row r="93" spans="1:10" ht="15" customHeight="1" x14ac:dyDescent="0.35">
      <c r="A93" s="8"/>
      <c r="B93" s="5" t="str">
        <f>IFERROR(INDEX('Employee Master'!$B$5:$B$104,MATCH(A93,'Employee Master'!$A$5:$A$104,0)),"")</f>
        <v/>
      </c>
      <c r="C93" s="8"/>
      <c r="D93" s="8"/>
      <c r="E93" s="20"/>
      <c r="F93" s="8"/>
      <c r="G93" s="8"/>
      <c r="H93" s="21" t="str">
        <f t="shared" si="2"/>
        <v/>
      </c>
      <c r="I93" s="5" t="str">
        <f ca="1">IF(F93&lt;&gt;"Yes","Current",IF(H93="","",IF(TODAY()&gt;H93,"EXPIRED",IF(H93-TODAY()&lt;=Setup!$B$40,"Expiring Soon","Current"))))</f>
        <v>Current</v>
      </c>
      <c r="J93" s="10" t="str">
        <f>IFERROR(INDEX('Employee Master'!$D$5:$D$104,MATCH(A93,'Employee Master'!$A$5:$A$104,0)),"")</f>
        <v/>
      </c>
    </row>
    <row r="94" spans="1:10" ht="15" customHeight="1" x14ac:dyDescent="0.35">
      <c r="A94" s="8"/>
      <c r="B94" s="5" t="str">
        <f>IFERROR(INDEX('Employee Master'!$B$5:$B$104,MATCH(A94,'Employee Master'!$A$5:$A$104,0)),"")</f>
        <v/>
      </c>
      <c r="C94" s="8"/>
      <c r="D94" s="8"/>
      <c r="E94" s="20"/>
      <c r="F94" s="8"/>
      <c r="G94" s="8"/>
      <c r="H94" s="21" t="str">
        <f t="shared" si="2"/>
        <v/>
      </c>
      <c r="I94" s="5" t="str">
        <f ca="1">IF(F94&lt;&gt;"Yes","Current",IF(H94="","",IF(TODAY()&gt;H94,"EXPIRED",IF(H94-TODAY()&lt;=Setup!$B$40,"Expiring Soon","Current"))))</f>
        <v>Current</v>
      </c>
      <c r="J94" s="10" t="str">
        <f>IFERROR(INDEX('Employee Master'!$D$5:$D$104,MATCH(A94,'Employee Master'!$A$5:$A$104,0)),"")</f>
        <v/>
      </c>
    </row>
    <row r="95" spans="1:10" ht="15" customHeight="1" x14ac:dyDescent="0.35">
      <c r="A95" s="8"/>
      <c r="B95" s="5" t="str">
        <f>IFERROR(INDEX('Employee Master'!$B$5:$B$104,MATCH(A95,'Employee Master'!$A$5:$A$104,0)),"")</f>
        <v/>
      </c>
      <c r="C95" s="8"/>
      <c r="D95" s="8"/>
      <c r="E95" s="20"/>
      <c r="F95" s="8"/>
      <c r="G95" s="8"/>
      <c r="H95" s="21" t="str">
        <f t="shared" si="2"/>
        <v/>
      </c>
      <c r="I95" s="5" t="str">
        <f ca="1">IF(F95&lt;&gt;"Yes","Current",IF(H95="","",IF(TODAY()&gt;H95,"EXPIRED",IF(H95-TODAY()&lt;=Setup!$B$40,"Expiring Soon","Current"))))</f>
        <v>Current</v>
      </c>
      <c r="J95" s="10" t="str">
        <f>IFERROR(INDEX('Employee Master'!$D$5:$D$104,MATCH(A95,'Employee Master'!$A$5:$A$104,0)),"")</f>
        <v/>
      </c>
    </row>
    <row r="96" spans="1:10" ht="15" customHeight="1" x14ac:dyDescent="0.35">
      <c r="A96" s="8"/>
      <c r="B96" s="5" t="str">
        <f>IFERROR(INDEX('Employee Master'!$B$5:$B$104,MATCH(A96,'Employee Master'!$A$5:$A$104,0)),"")</f>
        <v/>
      </c>
      <c r="C96" s="8"/>
      <c r="D96" s="8"/>
      <c r="E96" s="20"/>
      <c r="F96" s="8"/>
      <c r="G96" s="8"/>
      <c r="H96" s="21" t="str">
        <f t="shared" si="2"/>
        <v/>
      </c>
      <c r="I96" s="5" t="str">
        <f ca="1">IF(F96&lt;&gt;"Yes","Current",IF(H96="","",IF(TODAY()&gt;H96,"EXPIRED",IF(H96-TODAY()&lt;=Setup!$B$40,"Expiring Soon","Current"))))</f>
        <v>Current</v>
      </c>
      <c r="J96" s="10" t="str">
        <f>IFERROR(INDEX('Employee Master'!$D$5:$D$104,MATCH(A96,'Employee Master'!$A$5:$A$104,0)),"")</f>
        <v/>
      </c>
    </row>
    <row r="97" spans="1:10" ht="15" customHeight="1" x14ac:dyDescent="0.35">
      <c r="A97" s="8"/>
      <c r="B97" s="5" t="str">
        <f>IFERROR(INDEX('Employee Master'!$B$5:$B$104,MATCH(A97,'Employee Master'!$A$5:$A$104,0)),"")</f>
        <v/>
      </c>
      <c r="C97" s="8"/>
      <c r="D97" s="8"/>
      <c r="E97" s="20"/>
      <c r="F97" s="8"/>
      <c r="G97" s="8"/>
      <c r="H97" s="21" t="str">
        <f t="shared" si="2"/>
        <v/>
      </c>
      <c r="I97" s="5" t="str">
        <f ca="1">IF(F97&lt;&gt;"Yes","Current",IF(H97="","",IF(TODAY()&gt;H97,"EXPIRED",IF(H97-TODAY()&lt;=Setup!$B$40,"Expiring Soon","Current"))))</f>
        <v>Current</v>
      </c>
      <c r="J97" s="10" t="str">
        <f>IFERROR(INDEX('Employee Master'!$D$5:$D$104,MATCH(A97,'Employee Master'!$A$5:$A$104,0)),"")</f>
        <v/>
      </c>
    </row>
    <row r="98" spans="1:10" ht="15" customHeight="1" x14ac:dyDescent="0.35">
      <c r="A98" s="8"/>
      <c r="B98" s="5" t="str">
        <f>IFERROR(INDEX('Employee Master'!$B$5:$B$104,MATCH(A98,'Employee Master'!$A$5:$A$104,0)),"")</f>
        <v/>
      </c>
      <c r="C98" s="8"/>
      <c r="D98" s="8"/>
      <c r="E98" s="20"/>
      <c r="F98" s="8"/>
      <c r="G98" s="8"/>
      <c r="H98" s="21" t="str">
        <f t="shared" si="2"/>
        <v/>
      </c>
      <c r="I98" s="5" t="str">
        <f ca="1">IF(F98&lt;&gt;"Yes","Current",IF(H98="","",IF(TODAY()&gt;H98,"EXPIRED",IF(H98-TODAY()&lt;=Setup!$B$40,"Expiring Soon","Current"))))</f>
        <v>Current</v>
      </c>
      <c r="J98" s="10" t="str">
        <f>IFERROR(INDEX('Employee Master'!$D$5:$D$104,MATCH(A98,'Employee Master'!$A$5:$A$104,0)),"")</f>
        <v/>
      </c>
    </row>
    <row r="99" spans="1:10" ht="15" customHeight="1" x14ac:dyDescent="0.35">
      <c r="A99" s="8"/>
      <c r="B99" s="5" t="str">
        <f>IFERROR(INDEX('Employee Master'!$B$5:$B$104,MATCH(A99,'Employee Master'!$A$5:$A$104,0)),"")</f>
        <v/>
      </c>
      <c r="C99" s="8"/>
      <c r="D99" s="8"/>
      <c r="E99" s="20"/>
      <c r="F99" s="8"/>
      <c r="G99" s="8"/>
      <c r="H99" s="21" t="str">
        <f t="shared" si="2"/>
        <v/>
      </c>
      <c r="I99" s="5" t="str">
        <f ca="1">IF(F99&lt;&gt;"Yes","Current",IF(H99="","",IF(TODAY()&gt;H99,"EXPIRED",IF(H99-TODAY()&lt;=Setup!$B$40,"Expiring Soon","Current"))))</f>
        <v>Current</v>
      </c>
      <c r="J99" s="10" t="str">
        <f>IFERROR(INDEX('Employee Master'!$D$5:$D$104,MATCH(A99,'Employee Master'!$A$5:$A$104,0)),"")</f>
        <v/>
      </c>
    </row>
    <row r="100" spans="1:10" ht="15" customHeight="1" x14ac:dyDescent="0.35">
      <c r="A100" s="8"/>
      <c r="B100" s="5" t="str">
        <f>IFERROR(INDEX('Employee Master'!$B$5:$B$104,MATCH(A100,'Employee Master'!$A$5:$A$104,0)),"")</f>
        <v/>
      </c>
      <c r="C100" s="8"/>
      <c r="D100" s="8"/>
      <c r="E100" s="20"/>
      <c r="F100" s="8"/>
      <c r="G100" s="8"/>
      <c r="H100" s="21" t="str">
        <f t="shared" si="2"/>
        <v/>
      </c>
      <c r="I100" s="5" t="str">
        <f ca="1">IF(F100&lt;&gt;"Yes","Current",IF(H100="","",IF(TODAY()&gt;H100,"EXPIRED",IF(H100-TODAY()&lt;=Setup!$B$40,"Expiring Soon","Current"))))</f>
        <v>Current</v>
      </c>
      <c r="J100" s="10" t="str">
        <f>IFERROR(INDEX('Employee Master'!$D$5:$D$104,MATCH(A100,'Employee Master'!$A$5:$A$104,0)),"")</f>
        <v/>
      </c>
    </row>
    <row r="101" spans="1:10" ht="15" customHeight="1" x14ac:dyDescent="0.35">
      <c r="A101" s="8"/>
      <c r="B101" s="5" t="str">
        <f>IFERROR(INDEX('Employee Master'!$B$5:$B$104,MATCH(A101,'Employee Master'!$A$5:$A$104,0)),"")</f>
        <v/>
      </c>
      <c r="C101" s="8"/>
      <c r="D101" s="8"/>
      <c r="E101" s="20"/>
      <c r="F101" s="8"/>
      <c r="G101" s="8"/>
      <c r="H101" s="21" t="str">
        <f t="shared" ref="H101:H132" si="3">IF(OR(F101&lt;&gt;"Yes",E101="",G101=""),"",EDATE(E101,G101))</f>
        <v/>
      </c>
      <c r="I101" s="5" t="str">
        <f ca="1">IF(F101&lt;&gt;"Yes","Current",IF(H101="","",IF(TODAY()&gt;H101,"EXPIRED",IF(H101-TODAY()&lt;=Setup!$B$40,"Expiring Soon","Current"))))</f>
        <v>Current</v>
      </c>
      <c r="J101" s="10" t="str">
        <f>IFERROR(INDEX('Employee Master'!$D$5:$D$104,MATCH(A101,'Employee Master'!$A$5:$A$104,0)),"")</f>
        <v/>
      </c>
    </row>
    <row r="102" spans="1:10" ht="15" customHeight="1" x14ac:dyDescent="0.35">
      <c r="A102" s="8"/>
      <c r="B102" s="5" t="str">
        <f>IFERROR(INDEX('Employee Master'!$B$5:$B$104,MATCH(A102,'Employee Master'!$A$5:$A$104,0)),"")</f>
        <v/>
      </c>
      <c r="C102" s="8"/>
      <c r="D102" s="8"/>
      <c r="E102" s="20"/>
      <c r="F102" s="8"/>
      <c r="G102" s="8"/>
      <c r="H102" s="21" t="str">
        <f t="shared" si="3"/>
        <v/>
      </c>
      <c r="I102" s="5" t="str">
        <f ca="1">IF(F102&lt;&gt;"Yes","Current",IF(H102="","",IF(TODAY()&gt;H102,"EXPIRED",IF(H102-TODAY()&lt;=Setup!$B$40,"Expiring Soon","Current"))))</f>
        <v>Current</v>
      </c>
      <c r="J102" s="10" t="str">
        <f>IFERROR(INDEX('Employee Master'!$D$5:$D$104,MATCH(A102,'Employee Master'!$A$5:$A$104,0)),"")</f>
        <v/>
      </c>
    </row>
    <row r="103" spans="1:10" ht="15" customHeight="1" x14ac:dyDescent="0.35">
      <c r="A103" s="8"/>
      <c r="B103" s="5" t="str">
        <f>IFERROR(INDEX('Employee Master'!$B$5:$B$104,MATCH(A103,'Employee Master'!$A$5:$A$104,0)),"")</f>
        <v/>
      </c>
      <c r="C103" s="8"/>
      <c r="D103" s="8"/>
      <c r="E103" s="20"/>
      <c r="F103" s="8"/>
      <c r="G103" s="8"/>
      <c r="H103" s="21" t="str">
        <f t="shared" si="3"/>
        <v/>
      </c>
      <c r="I103" s="5" t="str">
        <f ca="1">IF(F103&lt;&gt;"Yes","Current",IF(H103="","",IF(TODAY()&gt;H103,"EXPIRED",IF(H103-TODAY()&lt;=Setup!$B$40,"Expiring Soon","Current"))))</f>
        <v>Current</v>
      </c>
      <c r="J103" s="10" t="str">
        <f>IFERROR(INDEX('Employee Master'!$D$5:$D$104,MATCH(A103,'Employee Master'!$A$5:$A$104,0)),"")</f>
        <v/>
      </c>
    </row>
    <row r="104" spans="1:10" ht="15" customHeight="1" x14ac:dyDescent="0.35">
      <c r="A104" s="8"/>
      <c r="B104" s="5" t="str">
        <f>IFERROR(INDEX('Employee Master'!$B$5:$B$104,MATCH(A104,'Employee Master'!$A$5:$A$104,0)),"")</f>
        <v/>
      </c>
      <c r="C104" s="8"/>
      <c r="D104" s="8"/>
      <c r="E104" s="20"/>
      <c r="F104" s="8"/>
      <c r="G104" s="8"/>
      <c r="H104" s="21" t="str">
        <f t="shared" si="3"/>
        <v/>
      </c>
      <c r="I104" s="5" t="str">
        <f ca="1">IF(F104&lt;&gt;"Yes","Current",IF(H104="","",IF(TODAY()&gt;H104,"EXPIRED",IF(H104-TODAY()&lt;=Setup!$B$40,"Expiring Soon","Current"))))</f>
        <v>Current</v>
      </c>
      <c r="J104" s="10" t="str">
        <f>IFERROR(INDEX('Employee Master'!$D$5:$D$104,MATCH(A104,'Employee Master'!$A$5:$A$104,0)),"")</f>
        <v/>
      </c>
    </row>
    <row r="105" spans="1:10" ht="15" customHeight="1" x14ac:dyDescent="0.35">
      <c r="A105" s="8"/>
      <c r="B105" s="5" t="str">
        <f>IFERROR(INDEX('Employee Master'!$B$5:$B$104,MATCH(A105,'Employee Master'!$A$5:$A$104,0)),"")</f>
        <v/>
      </c>
      <c r="C105" s="8"/>
      <c r="D105" s="8"/>
      <c r="E105" s="20"/>
      <c r="F105" s="8"/>
      <c r="G105" s="8"/>
      <c r="H105" s="21" t="str">
        <f t="shared" si="3"/>
        <v/>
      </c>
      <c r="I105" s="5" t="str">
        <f ca="1">IF(F105&lt;&gt;"Yes","Current",IF(H105="","",IF(TODAY()&gt;H105,"EXPIRED",IF(H105-TODAY()&lt;=Setup!$B$40,"Expiring Soon","Current"))))</f>
        <v>Current</v>
      </c>
      <c r="J105" s="10" t="str">
        <f>IFERROR(INDEX('Employee Master'!$D$5:$D$104,MATCH(A105,'Employee Master'!$A$5:$A$104,0)),"")</f>
        <v/>
      </c>
    </row>
    <row r="106" spans="1:10" ht="15" customHeight="1" x14ac:dyDescent="0.35">
      <c r="A106" s="8"/>
      <c r="B106" s="5" t="str">
        <f>IFERROR(INDEX('Employee Master'!$B$5:$B$104,MATCH(A106,'Employee Master'!$A$5:$A$104,0)),"")</f>
        <v/>
      </c>
      <c r="C106" s="8"/>
      <c r="D106" s="8"/>
      <c r="E106" s="20"/>
      <c r="F106" s="8"/>
      <c r="G106" s="8"/>
      <c r="H106" s="21" t="str">
        <f t="shared" si="3"/>
        <v/>
      </c>
      <c r="I106" s="5" t="str">
        <f ca="1">IF(F106&lt;&gt;"Yes","Current",IF(H106="","",IF(TODAY()&gt;H106,"EXPIRED",IF(H106-TODAY()&lt;=Setup!$B$40,"Expiring Soon","Current"))))</f>
        <v>Current</v>
      </c>
      <c r="J106" s="10" t="str">
        <f>IFERROR(INDEX('Employee Master'!$D$5:$D$104,MATCH(A106,'Employee Master'!$A$5:$A$104,0)),"")</f>
        <v/>
      </c>
    </row>
    <row r="107" spans="1:10" ht="15" customHeight="1" x14ac:dyDescent="0.35">
      <c r="A107" s="8"/>
      <c r="B107" s="5" t="str">
        <f>IFERROR(INDEX('Employee Master'!$B$5:$B$104,MATCH(A107,'Employee Master'!$A$5:$A$104,0)),"")</f>
        <v/>
      </c>
      <c r="C107" s="8"/>
      <c r="D107" s="8"/>
      <c r="E107" s="20"/>
      <c r="F107" s="8"/>
      <c r="G107" s="8"/>
      <c r="H107" s="21" t="str">
        <f t="shared" si="3"/>
        <v/>
      </c>
      <c r="I107" s="5" t="str">
        <f ca="1">IF(F107&lt;&gt;"Yes","Current",IF(H107="","",IF(TODAY()&gt;H107,"EXPIRED",IF(H107-TODAY()&lt;=Setup!$B$40,"Expiring Soon","Current"))))</f>
        <v>Current</v>
      </c>
      <c r="J107" s="10" t="str">
        <f>IFERROR(INDEX('Employee Master'!$D$5:$D$104,MATCH(A107,'Employee Master'!$A$5:$A$104,0)),"")</f>
        <v/>
      </c>
    </row>
    <row r="108" spans="1:10" ht="15" customHeight="1" x14ac:dyDescent="0.35">
      <c r="A108" s="8"/>
      <c r="B108" s="5" t="str">
        <f>IFERROR(INDEX('Employee Master'!$B$5:$B$104,MATCH(A108,'Employee Master'!$A$5:$A$104,0)),"")</f>
        <v/>
      </c>
      <c r="C108" s="8"/>
      <c r="D108" s="8"/>
      <c r="E108" s="20"/>
      <c r="F108" s="8"/>
      <c r="G108" s="8"/>
      <c r="H108" s="21" t="str">
        <f t="shared" si="3"/>
        <v/>
      </c>
      <c r="I108" s="5" t="str">
        <f ca="1">IF(F108&lt;&gt;"Yes","Current",IF(H108="","",IF(TODAY()&gt;H108,"EXPIRED",IF(H108-TODAY()&lt;=Setup!$B$40,"Expiring Soon","Current"))))</f>
        <v>Current</v>
      </c>
      <c r="J108" s="10" t="str">
        <f>IFERROR(INDEX('Employee Master'!$D$5:$D$104,MATCH(A108,'Employee Master'!$A$5:$A$104,0)),"")</f>
        <v/>
      </c>
    </row>
    <row r="109" spans="1:10" ht="15" customHeight="1" x14ac:dyDescent="0.35">
      <c r="A109" s="8"/>
      <c r="B109" s="5" t="str">
        <f>IFERROR(INDEX('Employee Master'!$B$5:$B$104,MATCH(A109,'Employee Master'!$A$5:$A$104,0)),"")</f>
        <v/>
      </c>
      <c r="C109" s="8"/>
      <c r="D109" s="8"/>
      <c r="E109" s="20"/>
      <c r="F109" s="8"/>
      <c r="G109" s="8"/>
      <c r="H109" s="21" t="str">
        <f t="shared" si="3"/>
        <v/>
      </c>
      <c r="I109" s="5" t="str">
        <f ca="1">IF(F109&lt;&gt;"Yes","Current",IF(H109="","",IF(TODAY()&gt;H109,"EXPIRED",IF(H109-TODAY()&lt;=Setup!$B$40,"Expiring Soon","Current"))))</f>
        <v>Current</v>
      </c>
      <c r="J109" s="10" t="str">
        <f>IFERROR(INDEX('Employee Master'!$D$5:$D$104,MATCH(A109,'Employee Master'!$A$5:$A$104,0)),"")</f>
        <v/>
      </c>
    </row>
    <row r="110" spans="1:10" ht="15" customHeight="1" x14ac:dyDescent="0.35">
      <c r="A110" s="8"/>
      <c r="B110" s="5" t="str">
        <f>IFERROR(INDEX('Employee Master'!$B$5:$B$104,MATCH(A110,'Employee Master'!$A$5:$A$104,0)),"")</f>
        <v/>
      </c>
      <c r="C110" s="8"/>
      <c r="D110" s="8"/>
      <c r="E110" s="20"/>
      <c r="F110" s="8"/>
      <c r="G110" s="8"/>
      <c r="H110" s="21" t="str">
        <f t="shared" si="3"/>
        <v/>
      </c>
      <c r="I110" s="5" t="str">
        <f ca="1">IF(F110&lt;&gt;"Yes","Current",IF(H110="","",IF(TODAY()&gt;H110,"EXPIRED",IF(H110-TODAY()&lt;=Setup!$B$40,"Expiring Soon","Current"))))</f>
        <v>Current</v>
      </c>
      <c r="J110" s="10" t="str">
        <f>IFERROR(INDEX('Employee Master'!$D$5:$D$104,MATCH(A110,'Employee Master'!$A$5:$A$104,0)),"")</f>
        <v/>
      </c>
    </row>
    <row r="111" spans="1:10" ht="15" customHeight="1" x14ac:dyDescent="0.35">
      <c r="A111" s="8"/>
      <c r="B111" s="5" t="str">
        <f>IFERROR(INDEX('Employee Master'!$B$5:$B$104,MATCH(A111,'Employee Master'!$A$5:$A$104,0)),"")</f>
        <v/>
      </c>
      <c r="C111" s="8"/>
      <c r="D111" s="8"/>
      <c r="E111" s="20"/>
      <c r="F111" s="8"/>
      <c r="G111" s="8"/>
      <c r="H111" s="21" t="str">
        <f t="shared" si="3"/>
        <v/>
      </c>
      <c r="I111" s="5" t="str">
        <f ca="1">IF(F111&lt;&gt;"Yes","Current",IF(H111="","",IF(TODAY()&gt;H111,"EXPIRED",IF(H111-TODAY()&lt;=Setup!$B$40,"Expiring Soon","Current"))))</f>
        <v>Current</v>
      </c>
      <c r="J111" s="10" t="str">
        <f>IFERROR(INDEX('Employee Master'!$D$5:$D$104,MATCH(A111,'Employee Master'!$A$5:$A$104,0)),"")</f>
        <v/>
      </c>
    </row>
    <row r="112" spans="1:10" ht="15" customHeight="1" x14ac:dyDescent="0.35">
      <c r="A112" s="8"/>
      <c r="B112" s="5" t="str">
        <f>IFERROR(INDEX('Employee Master'!$B$5:$B$104,MATCH(A112,'Employee Master'!$A$5:$A$104,0)),"")</f>
        <v/>
      </c>
      <c r="C112" s="8"/>
      <c r="D112" s="8"/>
      <c r="E112" s="20"/>
      <c r="F112" s="8"/>
      <c r="G112" s="8"/>
      <c r="H112" s="21" t="str">
        <f t="shared" si="3"/>
        <v/>
      </c>
      <c r="I112" s="5" t="str">
        <f ca="1">IF(F112&lt;&gt;"Yes","Current",IF(H112="","",IF(TODAY()&gt;H112,"EXPIRED",IF(H112-TODAY()&lt;=Setup!$B$40,"Expiring Soon","Current"))))</f>
        <v>Current</v>
      </c>
      <c r="J112" s="10" t="str">
        <f>IFERROR(INDEX('Employee Master'!$D$5:$D$104,MATCH(A112,'Employee Master'!$A$5:$A$104,0)),"")</f>
        <v/>
      </c>
    </row>
    <row r="113" spans="1:10" ht="15" customHeight="1" x14ac:dyDescent="0.35">
      <c r="A113" s="8"/>
      <c r="B113" s="5" t="str">
        <f>IFERROR(INDEX('Employee Master'!$B$5:$B$104,MATCH(A113,'Employee Master'!$A$5:$A$104,0)),"")</f>
        <v/>
      </c>
      <c r="C113" s="8"/>
      <c r="D113" s="8"/>
      <c r="E113" s="20"/>
      <c r="F113" s="8"/>
      <c r="G113" s="8"/>
      <c r="H113" s="21" t="str">
        <f t="shared" si="3"/>
        <v/>
      </c>
      <c r="I113" s="5" t="str">
        <f ca="1">IF(F113&lt;&gt;"Yes","Current",IF(H113="","",IF(TODAY()&gt;H113,"EXPIRED",IF(H113-TODAY()&lt;=Setup!$B$40,"Expiring Soon","Current"))))</f>
        <v>Current</v>
      </c>
      <c r="J113" s="10" t="str">
        <f>IFERROR(INDEX('Employee Master'!$D$5:$D$104,MATCH(A113,'Employee Master'!$A$5:$A$104,0)),"")</f>
        <v/>
      </c>
    </row>
    <row r="114" spans="1:10" ht="15" customHeight="1" x14ac:dyDescent="0.35">
      <c r="A114" s="8"/>
      <c r="B114" s="5" t="str">
        <f>IFERROR(INDEX('Employee Master'!$B$5:$B$104,MATCH(A114,'Employee Master'!$A$5:$A$104,0)),"")</f>
        <v/>
      </c>
      <c r="C114" s="8"/>
      <c r="D114" s="8"/>
      <c r="E114" s="20"/>
      <c r="F114" s="8"/>
      <c r="G114" s="8"/>
      <c r="H114" s="21" t="str">
        <f t="shared" si="3"/>
        <v/>
      </c>
      <c r="I114" s="5" t="str">
        <f ca="1">IF(F114&lt;&gt;"Yes","Current",IF(H114="","",IF(TODAY()&gt;H114,"EXPIRED",IF(H114-TODAY()&lt;=Setup!$B$40,"Expiring Soon","Current"))))</f>
        <v>Current</v>
      </c>
      <c r="J114" s="10" t="str">
        <f>IFERROR(INDEX('Employee Master'!$D$5:$D$104,MATCH(A114,'Employee Master'!$A$5:$A$104,0)),"")</f>
        <v/>
      </c>
    </row>
    <row r="115" spans="1:10" ht="15" customHeight="1" x14ac:dyDescent="0.35">
      <c r="A115" s="8"/>
      <c r="B115" s="5" t="str">
        <f>IFERROR(INDEX('Employee Master'!$B$5:$B$104,MATCH(A115,'Employee Master'!$A$5:$A$104,0)),"")</f>
        <v/>
      </c>
      <c r="C115" s="8"/>
      <c r="D115" s="8"/>
      <c r="E115" s="20"/>
      <c r="F115" s="8"/>
      <c r="G115" s="8"/>
      <c r="H115" s="21" t="str">
        <f t="shared" si="3"/>
        <v/>
      </c>
      <c r="I115" s="5" t="str">
        <f ca="1">IF(F115&lt;&gt;"Yes","Current",IF(H115="","",IF(TODAY()&gt;H115,"EXPIRED",IF(H115-TODAY()&lt;=Setup!$B$40,"Expiring Soon","Current"))))</f>
        <v>Current</v>
      </c>
      <c r="J115" s="10" t="str">
        <f>IFERROR(INDEX('Employee Master'!$D$5:$D$104,MATCH(A115,'Employee Master'!$A$5:$A$104,0)),"")</f>
        <v/>
      </c>
    </row>
    <row r="116" spans="1:10" ht="15" customHeight="1" x14ac:dyDescent="0.35">
      <c r="A116" s="8"/>
      <c r="B116" s="5" t="str">
        <f>IFERROR(INDEX('Employee Master'!$B$5:$B$104,MATCH(A116,'Employee Master'!$A$5:$A$104,0)),"")</f>
        <v/>
      </c>
      <c r="C116" s="8"/>
      <c r="D116" s="8"/>
      <c r="E116" s="20"/>
      <c r="F116" s="8"/>
      <c r="G116" s="8"/>
      <c r="H116" s="21" t="str">
        <f t="shared" si="3"/>
        <v/>
      </c>
      <c r="I116" s="5" t="str">
        <f ca="1">IF(F116&lt;&gt;"Yes","Current",IF(H116="","",IF(TODAY()&gt;H116,"EXPIRED",IF(H116-TODAY()&lt;=Setup!$B$40,"Expiring Soon","Current"))))</f>
        <v>Current</v>
      </c>
      <c r="J116" s="10" t="str">
        <f>IFERROR(INDEX('Employee Master'!$D$5:$D$104,MATCH(A116,'Employee Master'!$A$5:$A$104,0)),"")</f>
        <v/>
      </c>
    </row>
    <row r="117" spans="1:10" ht="15" customHeight="1" x14ac:dyDescent="0.35">
      <c r="A117" s="8"/>
      <c r="B117" s="5" t="str">
        <f>IFERROR(INDEX('Employee Master'!$B$5:$B$104,MATCH(A117,'Employee Master'!$A$5:$A$104,0)),"")</f>
        <v/>
      </c>
      <c r="C117" s="8"/>
      <c r="D117" s="8"/>
      <c r="E117" s="20"/>
      <c r="F117" s="8"/>
      <c r="G117" s="8"/>
      <c r="H117" s="21" t="str">
        <f t="shared" si="3"/>
        <v/>
      </c>
      <c r="I117" s="5" t="str">
        <f ca="1">IF(F117&lt;&gt;"Yes","Current",IF(H117="","",IF(TODAY()&gt;H117,"EXPIRED",IF(H117-TODAY()&lt;=Setup!$B$40,"Expiring Soon","Current"))))</f>
        <v>Current</v>
      </c>
      <c r="J117" s="10" t="str">
        <f>IFERROR(INDEX('Employee Master'!$D$5:$D$104,MATCH(A117,'Employee Master'!$A$5:$A$104,0)),"")</f>
        <v/>
      </c>
    </row>
    <row r="118" spans="1:10" ht="15" customHeight="1" x14ac:dyDescent="0.35">
      <c r="A118" s="8"/>
      <c r="B118" s="5" t="str">
        <f>IFERROR(INDEX('Employee Master'!$B$5:$B$104,MATCH(A118,'Employee Master'!$A$5:$A$104,0)),"")</f>
        <v/>
      </c>
      <c r="C118" s="8"/>
      <c r="D118" s="8"/>
      <c r="E118" s="20"/>
      <c r="F118" s="8"/>
      <c r="G118" s="8"/>
      <c r="H118" s="21" t="str">
        <f t="shared" si="3"/>
        <v/>
      </c>
      <c r="I118" s="5" t="str">
        <f ca="1">IF(F118&lt;&gt;"Yes","Current",IF(H118="","",IF(TODAY()&gt;H118,"EXPIRED",IF(H118-TODAY()&lt;=Setup!$B$40,"Expiring Soon","Current"))))</f>
        <v>Current</v>
      </c>
      <c r="J118" s="10" t="str">
        <f>IFERROR(INDEX('Employee Master'!$D$5:$D$104,MATCH(A118,'Employee Master'!$A$5:$A$104,0)),"")</f>
        <v/>
      </c>
    </row>
    <row r="119" spans="1:10" ht="15" customHeight="1" x14ac:dyDescent="0.35">
      <c r="A119" s="8"/>
      <c r="B119" s="5" t="str">
        <f>IFERROR(INDEX('Employee Master'!$B$5:$B$104,MATCH(A119,'Employee Master'!$A$5:$A$104,0)),"")</f>
        <v/>
      </c>
      <c r="C119" s="8"/>
      <c r="D119" s="8"/>
      <c r="E119" s="20"/>
      <c r="F119" s="8"/>
      <c r="G119" s="8"/>
      <c r="H119" s="21" t="str">
        <f t="shared" si="3"/>
        <v/>
      </c>
      <c r="I119" s="5" t="str">
        <f ca="1">IF(F119&lt;&gt;"Yes","Current",IF(H119="","",IF(TODAY()&gt;H119,"EXPIRED",IF(H119-TODAY()&lt;=Setup!$B$40,"Expiring Soon","Current"))))</f>
        <v>Current</v>
      </c>
      <c r="J119" s="10" t="str">
        <f>IFERROR(INDEX('Employee Master'!$D$5:$D$104,MATCH(A119,'Employee Master'!$A$5:$A$104,0)),"")</f>
        <v/>
      </c>
    </row>
    <row r="120" spans="1:10" ht="15" customHeight="1" x14ac:dyDescent="0.35">
      <c r="A120" s="8"/>
      <c r="B120" s="5" t="str">
        <f>IFERROR(INDEX('Employee Master'!$B$5:$B$104,MATCH(A120,'Employee Master'!$A$5:$A$104,0)),"")</f>
        <v/>
      </c>
      <c r="C120" s="8"/>
      <c r="D120" s="8"/>
      <c r="E120" s="20"/>
      <c r="F120" s="8"/>
      <c r="G120" s="8"/>
      <c r="H120" s="21" t="str">
        <f t="shared" si="3"/>
        <v/>
      </c>
      <c r="I120" s="5" t="str">
        <f ca="1">IF(F120&lt;&gt;"Yes","Current",IF(H120="","",IF(TODAY()&gt;H120,"EXPIRED",IF(H120-TODAY()&lt;=Setup!$B$40,"Expiring Soon","Current"))))</f>
        <v>Current</v>
      </c>
      <c r="J120" s="10" t="str">
        <f>IFERROR(INDEX('Employee Master'!$D$5:$D$104,MATCH(A120,'Employee Master'!$A$5:$A$104,0)),"")</f>
        <v/>
      </c>
    </row>
    <row r="121" spans="1:10" ht="15" customHeight="1" x14ac:dyDescent="0.35">
      <c r="A121" s="8"/>
      <c r="B121" s="5" t="str">
        <f>IFERROR(INDEX('Employee Master'!$B$5:$B$104,MATCH(A121,'Employee Master'!$A$5:$A$104,0)),"")</f>
        <v/>
      </c>
      <c r="C121" s="8"/>
      <c r="D121" s="8"/>
      <c r="E121" s="20"/>
      <c r="F121" s="8"/>
      <c r="G121" s="8"/>
      <c r="H121" s="21" t="str">
        <f t="shared" si="3"/>
        <v/>
      </c>
      <c r="I121" s="5" t="str">
        <f ca="1">IF(F121&lt;&gt;"Yes","Current",IF(H121="","",IF(TODAY()&gt;H121,"EXPIRED",IF(H121-TODAY()&lt;=Setup!$B$40,"Expiring Soon","Current"))))</f>
        <v>Current</v>
      </c>
      <c r="J121" s="10" t="str">
        <f>IFERROR(INDEX('Employee Master'!$D$5:$D$104,MATCH(A121,'Employee Master'!$A$5:$A$104,0)),"")</f>
        <v/>
      </c>
    </row>
    <row r="122" spans="1:10" ht="15" customHeight="1" x14ac:dyDescent="0.35">
      <c r="A122" s="8"/>
      <c r="B122" s="5" t="str">
        <f>IFERROR(INDEX('Employee Master'!$B$5:$B$104,MATCH(A122,'Employee Master'!$A$5:$A$104,0)),"")</f>
        <v/>
      </c>
      <c r="C122" s="8"/>
      <c r="D122" s="8"/>
      <c r="E122" s="20"/>
      <c r="F122" s="8"/>
      <c r="G122" s="8"/>
      <c r="H122" s="21" t="str">
        <f t="shared" si="3"/>
        <v/>
      </c>
      <c r="I122" s="5" t="str">
        <f ca="1">IF(F122&lt;&gt;"Yes","Current",IF(H122="","",IF(TODAY()&gt;H122,"EXPIRED",IF(H122-TODAY()&lt;=Setup!$B$40,"Expiring Soon","Current"))))</f>
        <v>Current</v>
      </c>
      <c r="J122" s="10" t="str">
        <f>IFERROR(INDEX('Employee Master'!$D$5:$D$104,MATCH(A122,'Employee Master'!$A$5:$A$104,0)),"")</f>
        <v/>
      </c>
    </row>
    <row r="123" spans="1:10" ht="15" customHeight="1" x14ac:dyDescent="0.35">
      <c r="A123" s="8"/>
      <c r="B123" s="5" t="str">
        <f>IFERROR(INDEX('Employee Master'!$B$5:$B$104,MATCH(A123,'Employee Master'!$A$5:$A$104,0)),"")</f>
        <v/>
      </c>
      <c r="C123" s="8"/>
      <c r="D123" s="8"/>
      <c r="E123" s="20"/>
      <c r="F123" s="8"/>
      <c r="G123" s="8"/>
      <c r="H123" s="21" t="str">
        <f t="shared" si="3"/>
        <v/>
      </c>
      <c r="I123" s="5" t="str">
        <f ca="1">IF(F123&lt;&gt;"Yes","Current",IF(H123="","",IF(TODAY()&gt;H123,"EXPIRED",IF(H123-TODAY()&lt;=Setup!$B$40,"Expiring Soon","Current"))))</f>
        <v>Current</v>
      </c>
      <c r="J123" s="10" t="str">
        <f>IFERROR(INDEX('Employee Master'!$D$5:$D$104,MATCH(A123,'Employee Master'!$A$5:$A$104,0)),"")</f>
        <v/>
      </c>
    </row>
    <row r="124" spans="1:10" ht="15" customHeight="1" x14ac:dyDescent="0.35">
      <c r="A124" s="8"/>
      <c r="B124" s="5" t="str">
        <f>IFERROR(INDEX('Employee Master'!$B$5:$B$104,MATCH(A124,'Employee Master'!$A$5:$A$104,0)),"")</f>
        <v/>
      </c>
      <c r="C124" s="8"/>
      <c r="D124" s="8"/>
      <c r="E124" s="20"/>
      <c r="F124" s="8"/>
      <c r="G124" s="8"/>
      <c r="H124" s="21" t="str">
        <f t="shared" si="3"/>
        <v/>
      </c>
      <c r="I124" s="5" t="str">
        <f ca="1">IF(F124&lt;&gt;"Yes","Current",IF(H124="","",IF(TODAY()&gt;H124,"EXPIRED",IF(H124-TODAY()&lt;=Setup!$B$40,"Expiring Soon","Current"))))</f>
        <v>Current</v>
      </c>
      <c r="J124" s="10" t="str">
        <f>IFERROR(INDEX('Employee Master'!$D$5:$D$104,MATCH(A124,'Employee Master'!$A$5:$A$104,0)),"")</f>
        <v/>
      </c>
    </row>
    <row r="125" spans="1:10" ht="15" customHeight="1" x14ac:dyDescent="0.35">
      <c r="A125" s="8"/>
      <c r="B125" s="5" t="str">
        <f>IFERROR(INDEX('Employee Master'!$B$5:$B$104,MATCH(A125,'Employee Master'!$A$5:$A$104,0)),"")</f>
        <v/>
      </c>
      <c r="C125" s="8"/>
      <c r="D125" s="8"/>
      <c r="E125" s="20"/>
      <c r="F125" s="8"/>
      <c r="G125" s="8"/>
      <c r="H125" s="21" t="str">
        <f t="shared" si="3"/>
        <v/>
      </c>
      <c r="I125" s="5" t="str">
        <f ca="1">IF(F125&lt;&gt;"Yes","Current",IF(H125="","",IF(TODAY()&gt;H125,"EXPIRED",IF(H125-TODAY()&lt;=Setup!$B$40,"Expiring Soon","Current"))))</f>
        <v>Current</v>
      </c>
      <c r="J125" s="10" t="str">
        <f>IFERROR(INDEX('Employee Master'!$D$5:$D$104,MATCH(A125,'Employee Master'!$A$5:$A$104,0)),"")</f>
        <v/>
      </c>
    </row>
    <row r="126" spans="1:10" ht="15" customHeight="1" x14ac:dyDescent="0.35">
      <c r="A126" s="8"/>
      <c r="B126" s="5" t="str">
        <f>IFERROR(INDEX('Employee Master'!$B$5:$B$104,MATCH(A126,'Employee Master'!$A$5:$A$104,0)),"")</f>
        <v/>
      </c>
      <c r="C126" s="8"/>
      <c r="D126" s="8"/>
      <c r="E126" s="20"/>
      <c r="F126" s="8"/>
      <c r="G126" s="8"/>
      <c r="H126" s="21" t="str">
        <f t="shared" si="3"/>
        <v/>
      </c>
      <c r="I126" s="5" t="str">
        <f ca="1">IF(F126&lt;&gt;"Yes","Current",IF(H126="","",IF(TODAY()&gt;H126,"EXPIRED",IF(H126-TODAY()&lt;=Setup!$B$40,"Expiring Soon","Current"))))</f>
        <v>Current</v>
      </c>
      <c r="J126" s="10" t="str">
        <f>IFERROR(INDEX('Employee Master'!$D$5:$D$104,MATCH(A126,'Employee Master'!$A$5:$A$104,0)),"")</f>
        <v/>
      </c>
    </row>
    <row r="127" spans="1:10" ht="15" customHeight="1" x14ac:dyDescent="0.35">
      <c r="A127" s="8"/>
      <c r="B127" s="5" t="str">
        <f>IFERROR(INDEX('Employee Master'!$B$5:$B$104,MATCH(A127,'Employee Master'!$A$5:$A$104,0)),"")</f>
        <v/>
      </c>
      <c r="C127" s="8"/>
      <c r="D127" s="8"/>
      <c r="E127" s="20"/>
      <c r="F127" s="8"/>
      <c r="G127" s="8"/>
      <c r="H127" s="21" t="str">
        <f t="shared" si="3"/>
        <v/>
      </c>
      <c r="I127" s="5" t="str">
        <f ca="1">IF(F127&lt;&gt;"Yes","Current",IF(H127="","",IF(TODAY()&gt;H127,"EXPIRED",IF(H127-TODAY()&lt;=Setup!$B$40,"Expiring Soon","Current"))))</f>
        <v>Current</v>
      </c>
      <c r="J127" s="10" t="str">
        <f>IFERROR(INDEX('Employee Master'!$D$5:$D$104,MATCH(A127,'Employee Master'!$A$5:$A$104,0)),"")</f>
        <v/>
      </c>
    </row>
    <row r="128" spans="1:10" ht="15" customHeight="1" x14ac:dyDescent="0.35">
      <c r="A128" s="8"/>
      <c r="B128" s="5" t="str">
        <f>IFERROR(INDEX('Employee Master'!$B$5:$B$104,MATCH(A128,'Employee Master'!$A$5:$A$104,0)),"")</f>
        <v/>
      </c>
      <c r="C128" s="8"/>
      <c r="D128" s="8"/>
      <c r="E128" s="20"/>
      <c r="F128" s="8"/>
      <c r="G128" s="8"/>
      <c r="H128" s="21" t="str">
        <f t="shared" si="3"/>
        <v/>
      </c>
      <c r="I128" s="5" t="str">
        <f ca="1">IF(F128&lt;&gt;"Yes","Current",IF(H128="","",IF(TODAY()&gt;H128,"EXPIRED",IF(H128-TODAY()&lt;=Setup!$B$40,"Expiring Soon","Current"))))</f>
        <v>Current</v>
      </c>
      <c r="J128" s="10" t="str">
        <f>IFERROR(INDEX('Employee Master'!$D$5:$D$104,MATCH(A128,'Employee Master'!$A$5:$A$104,0)),"")</f>
        <v/>
      </c>
    </row>
    <row r="129" spans="1:10" ht="15" customHeight="1" x14ac:dyDescent="0.35">
      <c r="A129" s="8"/>
      <c r="B129" s="5" t="str">
        <f>IFERROR(INDEX('Employee Master'!$B$5:$B$104,MATCH(A129,'Employee Master'!$A$5:$A$104,0)),"")</f>
        <v/>
      </c>
      <c r="C129" s="8"/>
      <c r="D129" s="8"/>
      <c r="E129" s="20"/>
      <c r="F129" s="8"/>
      <c r="G129" s="8"/>
      <c r="H129" s="21" t="str">
        <f t="shared" si="3"/>
        <v/>
      </c>
      <c r="I129" s="5" t="str">
        <f ca="1">IF(F129&lt;&gt;"Yes","Current",IF(H129="","",IF(TODAY()&gt;H129,"EXPIRED",IF(H129-TODAY()&lt;=Setup!$B$40,"Expiring Soon","Current"))))</f>
        <v>Current</v>
      </c>
      <c r="J129" s="10" t="str">
        <f>IFERROR(INDEX('Employee Master'!$D$5:$D$104,MATCH(A129,'Employee Master'!$A$5:$A$104,0)),"")</f>
        <v/>
      </c>
    </row>
    <row r="130" spans="1:10" ht="15" customHeight="1" x14ac:dyDescent="0.35">
      <c r="A130" s="8"/>
      <c r="B130" s="5" t="str">
        <f>IFERROR(INDEX('Employee Master'!$B$5:$B$104,MATCH(A130,'Employee Master'!$A$5:$A$104,0)),"")</f>
        <v/>
      </c>
      <c r="C130" s="8"/>
      <c r="D130" s="8"/>
      <c r="E130" s="20"/>
      <c r="F130" s="8"/>
      <c r="G130" s="8"/>
      <c r="H130" s="21" t="str">
        <f t="shared" si="3"/>
        <v/>
      </c>
      <c r="I130" s="5" t="str">
        <f ca="1">IF(F130&lt;&gt;"Yes","Current",IF(H130="","",IF(TODAY()&gt;H130,"EXPIRED",IF(H130-TODAY()&lt;=Setup!$B$40,"Expiring Soon","Current"))))</f>
        <v>Current</v>
      </c>
      <c r="J130" s="10" t="str">
        <f>IFERROR(INDEX('Employee Master'!$D$5:$D$104,MATCH(A130,'Employee Master'!$A$5:$A$104,0)),"")</f>
        <v/>
      </c>
    </row>
    <row r="131" spans="1:10" ht="15" customHeight="1" x14ac:dyDescent="0.35">
      <c r="A131" s="8"/>
      <c r="B131" s="5" t="str">
        <f>IFERROR(INDEX('Employee Master'!$B$5:$B$104,MATCH(A131,'Employee Master'!$A$5:$A$104,0)),"")</f>
        <v/>
      </c>
      <c r="C131" s="8"/>
      <c r="D131" s="8"/>
      <c r="E131" s="20"/>
      <c r="F131" s="8"/>
      <c r="G131" s="8"/>
      <c r="H131" s="21" t="str">
        <f t="shared" si="3"/>
        <v/>
      </c>
      <c r="I131" s="5" t="str">
        <f ca="1">IF(F131&lt;&gt;"Yes","Current",IF(H131="","",IF(TODAY()&gt;H131,"EXPIRED",IF(H131-TODAY()&lt;=Setup!$B$40,"Expiring Soon","Current"))))</f>
        <v>Current</v>
      </c>
      <c r="J131" s="10" t="str">
        <f>IFERROR(INDEX('Employee Master'!$D$5:$D$104,MATCH(A131,'Employee Master'!$A$5:$A$104,0)),"")</f>
        <v/>
      </c>
    </row>
    <row r="132" spans="1:10" ht="15" customHeight="1" x14ac:dyDescent="0.35">
      <c r="A132" s="8"/>
      <c r="B132" s="5" t="str">
        <f>IFERROR(INDEX('Employee Master'!$B$5:$B$104,MATCH(A132,'Employee Master'!$A$5:$A$104,0)),"")</f>
        <v/>
      </c>
      <c r="C132" s="8"/>
      <c r="D132" s="8"/>
      <c r="E132" s="20"/>
      <c r="F132" s="8"/>
      <c r="G132" s="8"/>
      <c r="H132" s="21" t="str">
        <f t="shared" si="3"/>
        <v/>
      </c>
      <c r="I132" s="5" t="str">
        <f ca="1">IF(F132&lt;&gt;"Yes","Current",IF(H132="","",IF(TODAY()&gt;H132,"EXPIRED",IF(H132-TODAY()&lt;=Setup!$B$40,"Expiring Soon","Current"))))</f>
        <v>Current</v>
      </c>
      <c r="J132" s="10" t="str">
        <f>IFERROR(INDEX('Employee Master'!$D$5:$D$104,MATCH(A132,'Employee Master'!$A$5:$A$104,0)),"")</f>
        <v/>
      </c>
    </row>
    <row r="133" spans="1:10" ht="15" customHeight="1" x14ac:dyDescent="0.35">
      <c r="A133" s="8"/>
      <c r="B133" s="5" t="str">
        <f>IFERROR(INDEX('Employee Master'!$B$5:$B$104,MATCH(A133,'Employee Master'!$A$5:$A$104,0)),"")</f>
        <v/>
      </c>
      <c r="C133" s="8"/>
      <c r="D133" s="8"/>
      <c r="E133" s="20"/>
      <c r="F133" s="8"/>
      <c r="G133" s="8"/>
      <c r="H133" s="21" t="str">
        <f t="shared" ref="H133:H164" si="4">IF(OR(F133&lt;&gt;"Yes",E133="",G133=""),"",EDATE(E133,G133))</f>
        <v/>
      </c>
      <c r="I133" s="5" t="str">
        <f ca="1">IF(F133&lt;&gt;"Yes","Current",IF(H133="","",IF(TODAY()&gt;H133,"EXPIRED",IF(H133-TODAY()&lt;=Setup!$B$40,"Expiring Soon","Current"))))</f>
        <v>Current</v>
      </c>
      <c r="J133" s="10" t="str">
        <f>IFERROR(INDEX('Employee Master'!$D$5:$D$104,MATCH(A133,'Employee Master'!$A$5:$A$104,0)),"")</f>
        <v/>
      </c>
    </row>
    <row r="134" spans="1:10" ht="15" customHeight="1" x14ac:dyDescent="0.35">
      <c r="A134" s="8"/>
      <c r="B134" s="5" t="str">
        <f>IFERROR(INDEX('Employee Master'!$B$5:$B$104,MATCH(A134,'Employee Master'!$A$5:$A$104,0)),"")</f>
        <v/>
      </c>
      <c r="C134" s="8"/>
      <c r="D134" s="8"/>
      <c r="E134" s="20"/>
      <c r="F134" s="8"/>
      <c r="G134" s="8"/>
      <c r="H134" s="21" t="str">
        <f t="shared" si="4"/>
        <v/>
      </c>
      <c r="I134" s="5" t="str">
        <f ca="1">IF(F134&lt;&gt;"Yes","Current",IF(H134="","",IF(TODAY()&gt;H134,"EXPIRED",IF(H134-TODAY()&lt;=Setup!$B$40,"Expiring Soon","Current"))))</f>
        <v>Current</v>
      </c>
      <c r="J134" s="10" t="str">
        <f>IFERROR(INDEX('Employee Master'!$D$5:$D$104,MATCH(A134,'Employee Master'!$A$5:$A$104,0)),"")</f>
        <v/>
      </c>
    </row>
    <row r="135" spans="1:10" ht="15" customHeight="1" x14ac:dyDescent="0.35">
      <c r="A135" s="8"/>
      <c r="B135" s="5" t="str">
        <f>IFERROR(INDEX('Employee Master'!$B$5:$B$104,MATCH(A135,'Employee Master'!$A$5:$A$104,0)),"")</f>
        <v/>
      </c>
      <c r="C135" s="8"/>
      <c r="D135" s="8"/>
      <c r="E135" s="20"/>
      <c r="F135" s="8"/>
      <c r="G135" s="8"/>
      <c r="H135" s="21" t="str">
        <f t="shared" si="4"/>
        <v/>
      </c>
      <c r="I135" s="5" t="str">
        <f ca="1">IF(F135&lt;&gt;"Yes","Current",IF(H135="","",IF(TODAY()&gt;H135,"EXPIRED",IF(H135-TODAY()&lt;=Setup!$B$40,"Expiring Soon","Current"))))</f>
        <v>Current</v>
      </c>
      <c r="J135" s="10" t="str">
        <f>IFERROR(INDEX('Employee Master'!$D$5:$D$104,MATCH(A135,'Employee Master'!$A$5:$A$104,0)),"")</f>
        <v/>
      </c>
    </row>
    <row r="136" spans="1:10" ht="15" customHeight="1" x14ac:dyDescent="0.35">
      <c r="A136" s="8"/>
      <c r="B136" s="5" t="str">
        <f>IFERROR(INDEX('Employee Master'!$B$5:$B$104,MATCH(A136,'Employee Master'!$A$5:$A$104,0)),"")</f>
        <v/>
      </c>
      <c r="C136" s="8"/>
      <c r="D136" s="8"/>
      <c r="E136" s="20"/>
      <c r="F136" s="8"/>
      <c r="G136" s="8"/>
      <c r="H136" s="21" t="str">
        <f t="shared" si="4"/>
        <v/>
      </c>
      <c r="I136" s="5" t="str">
        <f ca="1">IF(F136&lt;&gt;"Yes","Current",IF(H136="","",IF(TODAY()&gt;H136,"EXPIRED",IF(H136-TODAY()&lt;=Setup!$B$40,"Expiring Soon","Current"))))</f>
        <v>Current</v>
      </c>
      <c r="J136" s="10" t="str">
        <f>IFERROR(INDEX('Employee Master'!$D$5:$D$104,MATCH(A136,'Employee Master'!$A$5:$A$104,0)),"")</f>
        <v/>
      </c>
    </row>
    <row r="137" spans="1:10" ht="15" customHeight="1" x14ac:dyDescent="0.35">
      <c r="A137" s="8"/>
      <c r="B137" s="5" t="str">
        <f>IFERROR(INDEX('Employee Master'!$B$5:$B$104,MATCH(A137,'Employee Master'!$A$5:$A$104,0)),"")</f>
        <v/>
      </c>
      <c r="C137" s="8"/>
      <c r="D137" s="8"/>
      <c r="E137" s="20"/>
      <c r="F137" s="8"/>
      <c r="G137" s="8"/>
      <c r="H137" s="21" t="str">
        <f t="shared" si="4"/>
        <v/>
      </c>
      <c r="I137" s="5" t="str">
        <f ca="1">IF(F137&lt;&gt;"Yes","Current",IF(H137="","",IF(TODAY()&gt;H137,"EXPIRED",IF(H137-TODAY()&lt;=Setup!$B$40,"Expiring Soon","Current"))))</f>
        <v>Current</v>
      </c>
      <c r="J137" s="10" t="str">
        <f>IFERROR(INDEX('Employee Master'!$D$5:$D$104,MATCH(A137,'Employee Master'!$A$5:$A$104,0)),"")</f>
        <v/>
      </c>
    </row>
    <row r="138" spans="1:10" ht="15" customHeight="1" x14ac:dyDescent="0.35">
      <c r="A138" s="8"/>
      <c r="B138" s="5" t="str">
        <f>IFERROR(INDEX('Employee Master'!$B$5:$B$104,MATCH(A138,'Employee Master'!$A$5:$A$104,0)),"")</f>
        <v/>
      </c>
      <c r="C138" s="8"/>
      <c r="D138" s="8"/>
      <c r="E138" s="20"/>
      <c r="F138" s="8"/>
      <c r="G138" s="8"/>
      <c r="H138" s="21" t="str">
        <f t="shared" si="4"/>
        <v/>
      </c>
      <c r="I138" s="5" t="str">
        <f ca="1">IF(F138&lt;&gt;"Yes","Current",IF(H138="","",IF(TODAY()&gt;H138,"EXPIRED",IF(H138-TODAY()&lt;=Setup!$B$40,"Expiring Soon","Current"))))</f>
        <v>Current</v>
      </c>
      <c r="J138" s="10" t="str">
        <f>IFERROR(INDEX('Employee Master'!$D$5:$D$104,MATCH(A138,'Employee Master'!$A$5:$A$104,0)),"")</f>
        <v/>
      </c>
    </row>
    <row r="139" spans="1:10" ht="15" customHeight="1" x14ac:dyDescent="0.35">
      <c r="A139" s="8"/>
      <c r="B139" s="5" t="str">
        <f>IFERROR(INDEX('Employee Master'!$B$5:$B$104,MATCH(A139,'Employee Master'!$A$5:$A$104,0)),"")</f>
        <v/>
      </c>
      <c r="C139" s="8"/>
      <c r="D139" s="8"/>
      <c r="E139" s="20"/>
      <c r="F139" s="8"/>
      <c r="G139" s="8"/>
      <c r="H139" s="21" t="str">
        <f t="shared" si="4"/>
        <v/>
      </c>
      <c r="I139" s="5" t="str">
        <f ca="1">IF(F139&lt;&gt;"Yes","Current",IF(H139="","",IF(TODAY()&gt;H139,"EXPIRED",IF(H139-TODAY()&lt;=Setup!$B$40,"Expiring Soon","Current"))))</f>
        <v>Current</v>
      </c>
      <c r="J139" s="10" t="str">
        <f>IFERROR(INDEX('Employee Master'!$D$5:$D$104,MATCH(A139,'Employee Master'!$A$5:$A$104,0)),"")</f>
        <v/>
      </c>
    </row>
    <row r="140" spans="1:10" ht="15" customHeight="1" x14ac:dyDescent="0.35">
      <c r="A140" s="8"/>
      <c r="B140" s="5" t="str">
        <f>IFERROR(INDEX('Employee Master'!$B$5:$B$104,MATCH(A140,'Employee Master'!$A$5:$A$104,0)),"")</f>
        <v/>
      </c>
      <c r="C140" s="8"/>
      <c r="D140" s="8"/>
      <c r="E140" s="20"/>
      <c r="F140" s="8"/>
      <c r="G140" s="8"/>
      <c r="H140" s="21" t="str">
        <f t="shared" si="4"/>
        <v/>
      </c>
      <c r="I140" s="5" t="str">
        <f ca="1">IF(F140&lt;&gt;"Yes","Current",IF(H140="","",IF(TODAY()&gt;H140,"EXPIRED",IF(H140-TODAY()&lt;=Setup!$B$40,"Expiring Soon","Current"))))</f>
        <v>Current</v>
      </c>
      <c r="J140" s="10" t="str">
        <f>IFERROR(INDEX('Employee Master'!$D$5:$D$104,MATCH(A140,'Employee Master'!$A$5:$A$104,0)),"")</f>
        <v/>
      </c>
    </row>
    <row r="141" spans="1:10" ht="15" customHeight="1" x14ac:dyDescent="0.35">
      <c r="A141" s="8"/>
      <c r="B141" s="5" t="str">
        <f>IFERROR(INDEX('Employee Master'!$B$5:$B$104,MATCH(A141,'Employee Master'!$A$5:$A$104,0)),"")</f>
        <v/>
      </c>
      <c r="C141" s="8"/>
      <c r="D141" s="8"/>
      <c r="E141" s="20"/>
      <c r="F141" s="8"/>
      <c r="G141" s="8"/>
      <c r="H141" s="21" t="str">
        <f t="shared" si="4"/>
        <v/>
      </c>
      <c r="I141" s="5" t="str">
        <f ca="1">IF(F141&lt;&gt;"Yes","Current",IF(H141="","",IF(TODAY()&gt;H141,"EXPIRED",IF(H141-TODAY()&lt;=Setup!$B$40,"Expiring Soon","Current"))))</f>
        <v>Current</v>
      </c>
      <c r="J141" s="10" t="str">
        <f>IFERROR(INDEX('Employee Master'!$D$5:$D$104,MATCH(A141,'Employee Master'!$A$5:$A$104,0)),"")</f>
        <v/>
      </c>
    </row>
    <row r="142" spans="1:10" ht="15" customHeight="1" x14ac:dyDescent="0.35">
      <c r="A142" s="8"/>
      <c r="B142" s="5" t="str">
        <f>IFERROR(INDEX('Employee Master'!$B$5:$B$104,MATCH(A142,'Employee Master'!$A$5:$A$104,0)),"")</f>
        <v/>
      </c>
      <c r="C142" s="8"/>
      <c r="D142" s="8"/>
      <c r="E142" s="20"/>
      <c r="F142" s="8"/>
      <c r="G142" s="8"/>
      <c r="H142" s="21" t="str">
        <f t="shared" si="4"/>
        <v/>
      </c>
      <c r="I142" s="5" t="str">
        <f ca="1">IF(F142&lt;&gt;"Yes","Current",IF(H142="","",IF(TODAY()&gt;H142,"EXPIRED",IF(H142-TODAY()&lt;=Setup!$B$40,"Expiring Soon","Current"))))</f>
        <v>Current</v>
      </c>
      <c r="J142" s="10" t="str">
        <f>IFERROR(INDEX('Employee Master'!$D$5:$D$104,MATCH(A142,'Employee Master'!$A$5:$A$104,0)),"")</f>
        <v/>
      </c>
    </row>
    <row r="143" spans="1:10" ht="15" customHeight="1" x14ac:dyDescent="0.35">
      <c r="A143" s="8"/>
      <c r="B143" s="5" t="str">
        <f>IFERROR(INDEX('Employee Master'!$B$5:$B$104,MATCH(A143,'Employee Master'!$A$5:$A$104,0)),"")</f>
        <v/>
      </c>
      <c r="C143" s="8"/>
      <c r="D143" s="8"/>
      <c r="E143" s="20"/>
      <c r="F143" s="8"/>
      <c r="G143" s="8"/>
      <c r="H143" s="21" t="str">
        <f t="shared" si="4"/>
        <v/>
      </c>
      <c r="I143" s="5" t="str">
        <f ca="1">IF(F143&lt;&gt;"Yes","Current",IF(H143="","",IF(TODAY()&gt;H143,"EXPIRED",IF(H143-TODAY()&lt;=Setup!$B$40,"Expiring Soon","Current"))))</f>
        <v>Current</v>
      </c>
      <c r="J143" s="10" t="str">
        <f>IFERROR(INDEX('Employee Master'!$D$5:$D$104,MATCH(A143,'Employee Master'!$A$5:$A$104,0)),"")</f>
        <v/>
      </c>
    </row>
    <row r="144" spans="1:10" ht="15" customHeight="1" x14ac:dyDescent="0.35">
      <c r="A144" s="8"/>
      <c r="B144" s="5" t="str">
        <f>IFERROR(INDEX('Employee Master'!$B$5:$B$104,MATCH(A144,'Employee Master'!$A$5:$A$104,0)),"")</f>
        <v/>
      </c>
      <c r="C144" s="8"/>
      <c r="D144" s="8"/>
      <c r="E144" s="20"/>
      <c r="F144" s="8"/>
      <c r="G144" s="8"/>
      <c r="H144" s="21" t="str">
        <f t="shared" si="4"/>
        <v/>
      </c>
      <c r="I144" s="5" t="str">
        <f ca="1">IF(F144&lt;&gt;"Yes","Current",IF(H144="","",IF(TODAY()&gt;H144,"EXPIRED",IF(H144-TODAY()&lt;=Setup!$B$40,"Expiring Soon","Current"))))</f>
        <v>Current</v>
      </c>
      <c r="J144" s="10" t="str">
        <f>IFERROR(INDEX('Employee Master'!$D$5:$D$104,MATCH(A144,'Employee Master'!$A$5:$A$104,0)),"")</f>
        <v/>
      </c>
    </row>
    <row r="145" spans="1:10" ht="15" customHeight="1" x14ac:dyDescent="0.35">
      <c r="A145" s="8"/>
      <c r="B145" s="5" t="str">
        <f>IFERROR(INDEX('Employee Master'!$B$5:$B$104,MATCH(A145,'Employee Master'!$A$5:$A$104,0)),"")</f>
        <v/>
      </c>
      <c r="C145" s="8"/>
      <c r="D145" s="8"/>
      <c r="E145" s="20"/>
      <c r="F145" s="8"/>
      <c r="G145" s="8"/>
      <c r="H145" s="21" t="str">
        <f t="shared" si="4"/>
        <v/>
      </c>
      <c r="I145" s="5" t="str">
        <f ca="1">IF(F145&lt;&gt;"Yes","Current",IF(H145="","",IF(TODAY()&gt;H145,"EXPIRED",IF(H145-TODAY()&lt;=Setup!$B$40,"Expiring Soon","Current"))))</f>
        <v>Current</v>
      </c>
      <c r="J145" s="10" t="str">
        <f>IFERROR(INDEX('Employee Master'!$D$5:$D$104,MATCH(A145,'Employee Master'!$A$5:$A$104,0)),"")</f>
        <v/>
      </c>
    </row>
    <row r="146" spans="1:10" ht="15" customHeight="1" x14ac:dyDescent="0.35">
      <c r="A146" s="8"/>
      <c r="B146" s="5" t="str">
        <f>IFERROR(INDEX('Employee Master'!$B$5:$B$104,MATCH(A146,'Employee Master'!$A$5:$A$104,0)),"")</f>
        <v/>
      </c>
      <c r="C146" s="8"/>
      <c r="D146" s="8"/>
      <c r="E146" s="20"/>
      <c r="F146" s="8"/>
      <c r="G146" s="8"/>
      <c r="H146" s="21" t="str">
        <f t="shared" si="4"/>
        <v/>
      </c>
      <c r="I146" s="5" t="str">
        <f ca="1">IF(F146&lt;&gt;"Yes","Current",IF(H146="","",IF(TODAY()&gt;H146,"EXPIRED",IF(H146-TODAY()&lt;=Setup!$B$40,"Expiring Soon","Current"))))</f>
        <v>Current</v>
      </c>
      <c r="J146" s="10" t="str">
        <f>IFERROR(INDEX('Employee Master'!$D$5:$D$104,MATCH(A146,'Employee Master'!$A$5:$A$104,0)),"")</f>
        <v/>
      </c>
    </row>
    <row r="147" spans="1:10" ht="15" customHeight="1" x14ac:dyDescent="0.35">
      <c r="A147" s="8"/>
      <c r="B147" s="5" t="str">
        <f>IFERROR(INDEX('Employee Master'!$B$5:$B$104,MATCH(A147,'Employee Master'!$A$5:$A$104,0)),"")</f>
        <v/>
      </c>
      <c r="C147" s="8"/>
      <c r="D147" s="8"/>
      <c r="E147" s="20"/>
      <c r="F147" s="8"/>
      <c r="G147" s="8"/>
      <c r="H147" s="21" t="str">
        <f t="shared" si="4"/>
        <v/>
      </c>
      <c r="I147" s="5" t="str">
        <f ca="1">IF(F147&lt;&gt;"Yes","Current",IF(H147="","",IF(TODAY()&gt;H147,"EXPIRED",IF(H147-TODAY()&lt;=Setup!$B$40,"Expiring Soon","Current"))))</f>
        <v>Current</v>
      </c>
      <c r="J147" s="10" t="str">
        <f>IFERROR(INDEX('Employee Master'!$D$5:$D$104,MATCH(A147,'Employee Master'!$A$5:$A$104,0)),"")</f>
        <v/>
      </c>
    </row>
    <row r="148" spans="1:10" ht="15" customHeight="1" x14ac:dyDescent="0.35">
      <c r="A148" s="8"/>
      <c r="B148" s="5" t="str">
        <f>IFERROR(INDEX('Employee Master'!$B$5:$B$104,MATCH(A148,'Employee Master'!$A$5:$A$104,0)),"")</f>
        <v/>
      </c>
      <c r="C148" s="8"/>
      <c r="D148" s="8"/>
      <c r="E148" s="20"/>
      <c r="F148" s="8"/>
      <c r="G148" s="8"/>
      <c r="H148" s="21" t="str">
        <f t="shared" si="4"/>
        <v/>
      </c>
      <c r="I148" s="5" t="str">
        <f ca="1">IF(F148&lt;&gt;"Yes","Current",IF(H148="","",IF(TODAY()&gt;H148,"EXPIRED",IF(H148-TODAY()&lt;=Setup!$B$40,"Expiring Soon","Current"))))</f>
        <v>Current</v>
      </c>
      <c r="J148" s="10" t="str">
        <f>IFERROR(INDEX('Employee Master'!$D$5:$D$104,MATCH(A148,'Employee Master'!$A$5:$A$104,0)),"")</f>
        <v/>
      </c>
    </row>
    <row r="149" spans="1:10" ht="15" customHeight="1" x14ac:dyDescent="0.35">
      <c r="A149" s="8"/>
      <c r="B149" s="5" t="str">
        <f>IFERROR(INDEX('Employee Master'!$B$5:$B$104,MATCH(A149,'Employee Master'!$A$5:$A$104,0)),"")</f>
        <v/>
      </c>
      <c r="C149" s="8"/>
      <c r="D149" s="8"/>
      <c r="E149" s="20"/>
      <c r="F149" s="8"/>
      <c r="G149" s="8"/>
      <c r="H149" s="21" t="str">
        <f t="shared" si="4"/>
        <v/>
      </c>
      <c r="I149" s="5" t="str">
        <f ca="1">IF(F149&lt;&gt;"Yes","Current",IF(H149="","",IF(TODAY()&gt;H149,"EXPIRED",IF(H149-TODAY()&lt;=Setup!$B$40,"Expiring Soon","Current"))))</f>
        <v>Current</v>
      </c>
      <c r="J149" s="10" t="str">
        <f>IFERROR(INDEX('Employee Master'!$D$5:$D$104,MATCH(A149,'Employee Master'!$A$5:$A$104,0)),"")</f>
        <v/>
      </c>
    </row>
    <row r="150" spans="1:10" ht="15" customHeight="1" x14ac:dyDescent="0.35">
      <c r="A150" s="8"/>
      <c r="B150" s="5" t="str">
        <f>IFERROR(INDEX('Employee Master'!$B$5:$B$104,MATCH(A150,'Employee Master'!$A$5:$A$104,0)),"")</f>
        <v/>
      </c>
      <c r="C150" s="8"/>
      <c r="D150" s="8"/>
      <c r="E150" s="20"/>
      <c r="F150" s="8"/>
      <c r="G150" s="8"/>
      <c r="H150" s="21" t="str">
        <f t="shared" si="4"/>
        <v/>
      </c>
      <c r="I150" s="5" t="str">
        <f ca="1">IF(F150&lt;&gt;"Yes","Current",IF(H150="","",IF(TODAY()&gt;H150,"EXPIRED",IF(H150-TODAY()&lt;=Setup!$B$40,"Expiring Soon","Current"))))</f>
        <v>Current</v>
      </c>
      <c r="J150" s="10" t="str">
        <f>IFERROR(INDEX('Employee Master'!$D$5:$D$104,MATCH(A150,'Employee Master'!$A$5:$A$104,0)),"")</f>
        <v/>
      </c>
    </row>
    <row r="151" spans="1:10" ht="15" customHeight="1" x14ac:dyDescent="0.35">
      <c r="A151" s="8"/>
      <c r="B151" s="5" t="str">
        <f>IFERROR(INDEX('Employee Master'!$B$5:$B$104,MATCH(A151,'Employee Master'!$A$5:$A$104,0)),"")</f>
        <v/>
      </c>
      <c r="C151" s="8"/>
      <c r="D151" s="8"/>
      <c r="E151" s="20"/>
      <c r="F151" s="8"/>
      <c r="G151" s="8"/>
      <c r="H151" s="21" t="str">
        <f t="shared" si="4"/>
        <v/>
      </c>
      <c r="I151" s="5" t="str">
        <f ca="1">IF(F151&lt;&gt;"Yes","Current",IF(H151="","",IF(TODAY()&gt;H151,"EXPIRED",IF(H151-TODAY()&lt;=Setup!$B$40,"Expiring Soon","Current"))))</f>
        <v>Current</v>
      </c>
      <c r="J151" s="10" t="str">
        <f>IFERROR(INDEX('Employee Master'!$D$5:$D$104,MATCH(A151,'Employee Master'!$A$5:$A$104,0)),"")</f>
        <v/>
      </c>
    </row>
    <row r="152" spans="1:10" ht="15" customHeight="1" x14ac:dyDescent="0.35">
      <c r="A152" s="8"/>
      <c r="B152" s="5" t="str">
        <f>IFERROR(INDEX('Employee Master'!$B$5:$B$104,MATCH(A152,'Employee Master'!$A$5:$A$104,0)),"")</f>
        <v/>
      </c>
      <c r="C152" s="8"/>
      <c r="D152" s="8"/>
      <c r="E152" s="20"/>
      <c r="F152" s="8"/>
      <c r="G152" s="8"/>
      <c r="H152" s="21" t="str">
        <f t="shared" si="4"/>
        <v/>
      </c>
      <c r="I152" s="5" t="str">
        <f ca="1">IF(F152&lt;&gt;"Yes","Current",IF(H152="","",IF(TODAY()&gt;H152,"EXPIRED",IF(H152-TODAY()&lt;=Setup!$B$40,"Expiring Soon","Current"))))</f>
        <v>Current</v>
      </c>
      <c r="J152" s="10" t="str">
        <f>IFERROR(INDEX('Employee Master'!$D$5:$D$104,MATCH(A152,'Employee Master'!$A$5:$A$104,0)),"")</f>
        <v/>
      </c>
    </row>
    <row r="153" spans="1:10" ht="15" customHeight="1" x14ac:dyDescent="0.35">
      <c r="A153" s="8"/>
      <c r="B153" s="5" t="str">
        <f>IFERROR(INDEX('Employee Master'!$B$5:$B$104,MATCH(A153,'Employee Master'!$A$5:$A$104,0)),"")</f>
        <v/>
      </c>
      <c r="C153" s="8"/>
      <c r="D153" s="8"/>
      <c r="E153" s="20"/>
      <c r="F153" s="8"/>
      <c r="G153" s="8"/>
      <c r="H153" s="21" t="str">
        <f t="shared" si="4"/>
        <v/>
      </c>
      <c r="I153" s="5" t="str">
        <f ca="1">IF(F153&lt;&gt;"Yes","Current",IF(H153="","",IF(TODAY()&gt;H153,"EXPIRED",IF(H153-TODAY()&lt;=Setup!$B$40,"Expiring Soon","Current"))))</f>
        <v>Current</v>
      </c>
      <c r="J153" s="10" t="str">
        <f>IFERROR(INDEX('Employee Master'!$D$5:$D$104,MATCH(A153,'Employee Master'!$A$5:$A$104,0)),"")</f>
        <v/>
      </c>
    </row>
    <row r="154" spans="1:10" ht="15" customHeight="1" x14ac:dyDescent="0.35">
      <c r="A154" s="8"/>
      <c r="B154" s="5" t="str">
        <f>IFERROR(INDEX('Employee Master'!$B$5:$B$104,MATCH(A154,'Employee Master'!$A$5:$A$104,0)),"")</f>
        <v/>
      </c>
      <c r="C154" s="8"/>
      <c r="D154" s="8"/>
      <c r="E154" s="20"/>
      <c r="F154" s="8"/>
      <c r="G154" s="8"/>
      <c r="H154" s="21" t="str">
        <f t="shared" si="4"/>
        <v/>
      </c>
      <c r="I154" s="5" t="str">
        <f ca="1">IF(F154&lt;&gt;"Yes","Current",IF(H154="","",IF(TODAY()&gt;H154,"EXPIRED",IF(H154-TODAY()&lt;=Setup!$B$40,"Expiring Soon","Current"))))</f>
        <v>Current</v>
      </c>
      <c r="J154" s="10" t="str">
        <f>IFERROR(INDEX('Employee Master'!$D$5:$D$104,MATCH(A154,'Employee Master'!$A$5:$A$104,0)),"")</f>
        <v/>
      </c>
    </row>
    <row r="155" spans="1:10" ht="15" customHeight="1" x14ac:dyDescent="0.35">
      <c r="A155" s="8"/>
      <c r="B155" s="5" t="str">
        <f>IFERROR(INDEX('Employee Master'!$B$5:$B$104,MATCH(A155,'Employee Master'!$A$5:$A$104,0)),"")</f>
        <v/>
      </c>
      <c r="C155" s="8"/>
      <c r="D155" s="8"/>
      <c r="E155" s="20"/>
      <c r="F155" s="8"/>
      <c r="G155" s="8"/>
      <c r="H155" s="21" t="str">
        <f t="shared" si="4"/>
        <v/>
      </c>
      <c r="I155" s="5" t="str">
        <f ca="1">IF(F155&lt;&gt;"Yes","Current",IF(H155="","",IF(TODAY()&gt;H155,"EXPIRED",IF(H155-TODAY()&lt;=Setup!$B$40,"Expiring Soon","Current"))))</f>
        <v>Current</v>
      </c>
      <c r="J155" s="10" t="str">
        <f>IFERROR(INDEX('Employee Master'!$D$5:$D$104,MATCH(A155,'Employee Master'!$A$5:$A$104,0)),"")</f>
        <v/>
      </c>
    </row>
    <row r="156" spans="1:10" ht="15" customHeight="1" x14ac:dyDescent="0.35">
      <c r="A156" s="8"/>
      <c r="B156" s="5" t="str">
        <f>IFERROR(INDEX('Employee Master'!$B$5:$B$104,MATCH(A156,'Employee Master'!$A$5:$A$104,0)),"")</f>
        <v/>
      </c>
      <c r="C156" s="8"/>
      <c r="D156" s="8"/>
      <c r="E156" s="20"/>
      <c r="F156" s="8"/>
      <c r="G156" s="8"/>
      <c r="H156" s="21" t="str">
        <f t="shared" si="4"/>
        <v/>
      </c>
      <c r="I156" s="5" t="str">
        <f ca="1">IF(F156&lt;&gt;"Yes","Current",IF(H156="","",IF(TODAY()&gt;H156,"EXPIRED",IF(H156-TODAY()&lt;=Setup!$B$40,"Expiring Soon","Current"))))</f>
        <v>Current</v>
      </c>
      <c r="J156" s="10" t="str">
        <f>IFERROR(INDEX('Employee Master'!$D$5:$D$104,MATCH(A156,'Employee Master'!$A$5:$A$104,0)),"")</f>
        <v/>
      </c>
    </row>
    <row r="157" spans="1:10" ht="15" customHeight="1" x14ac:dyDescent="0.35">
      <c r="A157" s="8"/>
      <c r="B157" s="5" t="str">
        <f>IFERROR(INDEX('Employee Master'!$B$5:$B$104,MATCH(A157,'Employee Master'!$A$5:$A$104,0)),"")</f>
        <v/>
      </c>
      <c r="C157" s="8"/>
      <c r="D157" s="8"/>
      <c r="E157" s="20"/>
      <c r="F157" s="8"/>
      <c r="G157" s="8"/>
      <c r="H157" s="21" t="str">
        <f t="shared" si="4"/>
        <v/>
      </c>
      <c r="I157" s="5" t="str">
        <f ca="1">IF(F157&lt;&gt;"Yes","Current",IF(H157="","",IF(TODAY()&gt;H157,"EXPIRED",IF(H157-TODAY()&lt;=Setup!$B$40,"Expiring Soon","Current"))))</f>
        <v>Current</v>
      </c>
      <c r="J157" s="10" t="str">
        <f>IFERROR(INDEX('Employee Master'!$D$5:$D$104,MATCH(A157,'Employee Master'!$A$5:$A$104,0)),"")</f>
        <v/>
      </c>
    </row>
    <row r="158" spans="1:10" ht="15" customHeight="1" x14ac:dyDescent="0.35">
      <c r="A158" s="8"/>
      <c r="B158" s="5" t="str">
        <f>IFERROR(INDEX('Employee Master'!$B$5:$B$104,MATCH(A158,'Employee Master'!$A$5:$A$104,0)),"")</f>
        <v/>
      </c>
      <c r="C158" s="8"/>
      <c r="D158" s="8"/>
      <c r="E158" s="20"/>
      <c r="F158" s="8"/>
      <c r="G158" s="8"/>
      <c r="H158" s="21" t="str">
        <f t="shared" si="4"/>
        <v/>
      </c>
      <c r="I158" s="5" t="str">
        <f ca="1">IF(F158&lt;&gt;"Yes","Current",IF(H158="","",IF(TODAY()&gt;H158,"EXPIRED",IF(H158-TODAY()&lt;=Setup!$B$40,"Expiring Soon","Current"))))</f>
        <v>Current</v>
      </c>
      <c r="J158" s="10" t="str">
        <f>IFERROR(INDEX('Employee Master'!$D$5:$D$104,MATCH(A158,'Employee Master'!$A$5:$A$104,0)),"")</f>
        <v/>
      </c>
    </row>
    <row r="159" spans="1:10" ht="15" customHeight="1" x14ac:dyDescent="0.35">
      <c r="A159" s="8"/>
      <c r="B159" s="5" t="str">
        <f>IFERROR(INDEX('Employee Master'!$B$5:$B$104,MATCH(A159,'Employee Master'!$A$5:$A$104,0)),"")</f>
        <v/>
      </c>
      <c r="C159" s="8"/>
      <c r="D159" s="8"/>
      <c r="E159" s="20"/>
      <c r="F159" s="8"/>
      <c r="G159" s="8"/>
      <c r="H159" s="21" t="str">
        <f t="shared" si="4"/>
        <v/>
      </c>
      <c r="I159" s="5" t="str">
        <f ca="1">IF(F159&lt;&gt;"Yes","Current",IF(H159="","",IF(TODAY()&gt;H159,"EXPIRED",IF(H159-TODAY()&lt;=Setup!$B$40,"Expiring Soon","Current"))))</f>
        <v>Current</v>
      </c>
      <c r="J159" s="10" t="str">
        <f>IFERROR(INDEX('Employee Master'!$D$5:$D$104,MATCH(A159,'Employee Master'!$A$5:$A$104,0)),"")</f>
        <v/>
      </c>
    </row>
    <row r="160" spans="1:10" ht="15" customHeight="1" x14ac:dyDescent="0.35">
      <c r="A160" s="8"/>
      <c r="B160" s="5" t="str">
        <f>IFERROR(INDEX('Employee Master'!$B$5:$B$104,MATCH(A160,'Employee Master'!$A$5:$A$104,0)),"")</f>
        <v/>
      </c>
      <c r="C160" s="8"/>
      <c r="D160" s="8"/>
      <c r="E160" s="20"/>
      <c r="F160" s="8"/>
      <c r="G160" s="8"/>
      <c r="H160" s="21" t="str">
        <f t="shared" si="4"/>
        <v/>
      </c>
      <c r="I160" s="5" t="str">
        <f ca="1">IF(F160&lt;&gt;"Yes","Current",IF(H160="","",IF(TODAY()&gt;H160,"EXPIRED",IF(H160-TODAY()&lt;=Setup!$B$40,"Expiring Soon","Current"))))</f>
        <v>Current</v>
      </c>
      <c r="J160" s="10" t="str">
        <f>IFERROR(INDEX('Employee Master'!$D$5:$D$104,MATCH(A160,'Employee Master'!$A$5:$A$104,0)),"")</f>
        <v/>
      </c>
    </row>
    <row r="161" spans="1:10" ht="15" customHeight="1" x14ac:dyDescent="0.35">
      <c r="A161" s="8"/>
      <c r="B161" s="5" t="str">
        <f>IFERROR(INDEX('Employee Master'!$B$5:$B$104,MATCH(A161,'Employee Master'!$A$5:$A$104,0)),"")</f>
        <v/>
      </c>
      <c r="C161" s="8"/>
      <c r="D161" s="8"/>
      <c r="E161" s="20"/>
      <c r="F161" s="8"/>
      <c r="G161" s="8"/>
      <c r="H161" s="21" t="str">
        <f t="shared" si="4"/>
        <v/>
      </c>
      <c r="I161" s="5" t="str">
        <f ca="1">IF(F161&lt;&gt;"Yes","Current",IF(H161="","",IF(TODAY()&gt;H161,"EXPIRED",IF(H161-TODAY()&lt;=Setup!$B$40,"Expiring Soon","Current"))))</f>
        <v>Current</v>
      </c>
      <c r="J161" s="10" t="str">
        <f>IFERROR(INDEX('Employee Master'!$D$5:$D$104,MATCH(A161,'Employee Master'!$A$5:$A$104,0)),"")</f>
        <v/>
      </c>
    </row>
    <row r="162" spans="1:10" ht="15" customHeight="1" x14ac:dyDescent="0.35">
      <c r="A162" s="8"/>
      <c r="B162" s="5" t="str">
        <f>IFERROR(INDEX('Employee Master'!$B$5:$B$104,MATCH(A162,'Employee Master'!$A$5:$A$104,0)),"")</f>
        <v/>
      </c>
      <c r="C162" s="8"/>
      <c r="D162" s="8"/>
      <c r="E162" s="20"/>
      <c r="F162" s="8"/>
      <c r="G162" s="8"/>
      <c r="H162" s="21" t="str">
        <f t="shared" si="4"/>
        <v/>
      </c>
      <c r="I162" s="5" t="str">
        <f ca="1">IF(F162&lt;&gt;"Yes","Current",IF(H162="","",IF(TODAY()&gt;H162,"EXPIRED",IF(H162-TODAY()&lt;=Setup!$B$40,"Expiring Soon","Current"))))</f>
        <v>Current</v>
      </c>
      <c r="J162" s="10" t="str">
        <f>IFERROR(INDEX('Employee Master'!$D$5:$D$104,MATCH(A162,'Employee Master'!$A$5:$A$104,0)),"")</f>
        <v/>
      </c>
    </row>
    <row r="163" spans="1:10" ht="15" customHeight="1" x14ac:dyDescent="0.35">
      <c r="A163" s="8"/>
      <c r="B163" s="5" t="str">
        <f>IFERROR(INDEX('Employee Master'!$B$5:$B$104,MATCH(A163,'Employee Master'!$A$5:$A$104,0)),"")</f>
        <v/>
      </c>
      <c r="C163" s="8"/>
      <c r="D163" s="8"/>
      <c r="E163" s="20"/>
      <c r="F163" s="8"/>
      <c r="G163" s="8"/>
      <c r="H163" s="21" t="str">
        <f t="shared" si="4"/>
        <v/>
      </c>
      <c r="I163" s="5" t="str">
        <f ca="1">IF(F163&lt;&gt;"Yes","Current",IF(H163="","",IF(TODAY()&gt;H163,"EXPIRED",IF(H163-TODAY()&lt;=Setup!$B$40,"Expiring Soon","Current"))))</f>
        <v>Current</v>
      </c>
      <c r="J163" s="10" t="str">
        <f>IFERROR(INDEX('Employee Master'!$D$5:$D$104,MATCH(A163,'Employee Master'!$A$5:$A$104,0)),"")</f>
        <v/>
      </c>
    </row>
    <row r="164" spans="1:10" ht="15" customHeight="1" x14ac:dyDescent="0.35">
      <c r="A164" s="8"/>
      <c r="B164" s="5" t="str">
        <f>IFERROR(INDEX('Employee Master'!$B$5:$B$104,MATCH(A164,'Employee Master'!$A$5:$A$104,0)),"")</f>
        <v/>
      </c>
      <c r="C164" s="8"/>
      <c r="D164" s="8"/>
      <c r="E164" s="20"/>
      <c r="F164" s="8"/>
      <c r="G164" s="8"/>
      <c r="H164" s="21" t="str">
        <f t="shared" si="4"/>
        <v/>
      </c>
      <c r="I164" s="5" t="str">
        <f ca="1">IF(F164&lt;&gt;"Yes","Current",IF(H164="","",IF(TODAY()&gt;H164,"EXPIRED",IF(H164-TODAY()&lt;=Setup!$B$40,"Expiring Soon","Current"))))</f>
        <v>Current</v>
      </c>
      <c r="J164" s="10" t="str">
        <f>IFERROR(INDEX('Employee Master'!$D$5:$D$104,MATCH(A164,'Employee Master'!$A$5:$A$104,0)),"")</f>
        <v/>
      </c>
    </row>
    <row r="165" spans="1:10" ht="15" customHeight="1" x14ac:dyDescent="0.35">
      <c r="A165" s="8"/>
      <c r="B165" s="5" t="str">
        <f>IFERROR(INDEX('Employee Master'!$B$5:$B$104,MATCH(A165,'Employee Master'!$A$5:$A$104,0)),"")</f>
        <v/>
      </c>
      <c r="C165" s="8"/>
      <c r="D165" s="8"/>
      <c r="E165" s="20"/>
      <c r="F165" s="8"/>
      <c r="G165" s="8"/>
      <c r="H165" s="21" t="str">
        <f t="shared" ref="H165:H196" si="5">IF(OR(F165&lt;&gt;"Yes",E165="",G165=""),"",EDATE(E165,G165))</f>
        <v/>
      </c>
      <c r="I165" s="5" t="str">
        <f ca="1">IF(F165&lt;&gt;"Yes","Current",IF(H165="","",IF(TODAY()&gt;H165,"EXPIRED",IF(H165-TODAY()&lt;=Setup!$B$40,"Expiring Soon","Current"))))</f>
        <v>Current</v>
      </c>
      <c r="J165" s="10" t="str">
        <f>IFERROR(INDEX('Employee Master'!$D$5:$D$104,MATCH(A165,'Employee Master'!$A$5:$A$104,0)),"")</f>
        <v/>
      </c>
    </row>
    <row r="166" spans="1:10" ht="15" customHeight="1" x14ac:dyDescent="0.35">
      <c r="A166" s="8"/>
      <c r="B166" s="5" t="str">
        <f>IFERROR(INDEX('Employee Master'!$B$5:$B$104,MATCH(A166,'Employee Master'!$A$5:$A$104,0)),"")</f>
        <v/>
      </c>
      <c r="C166" s="8"/>
      <c r="D166" s="8"/>
      <c r="E166" s="20"/>
      <c r="F166" s="8"/>
      <c r="G166" s="8"/>
      <c r="H166" s="21" t="str">
        <f t="shared" si="5"/>
        <v/>
      </c>
      <c r="I166" s="5" t="str">
        <f ca="1">IF(F166&lt;&gt;"Yes","Current",IF(H166="","",IF(TODAY()&gt;H166,"EXPIRED",IF(H166-TODAY()&lt;=Setup!$B$40,"Expiring Soon","Current"))))</f>
        <v>Current</v>
      </c>
      <c r="J166" s="10" t="str">
        <f>IFERROR(INDEX('Employee Master'!$D$5:$D$104,MATCH(A166,'Employee Master'!$A$5:$A$104,0)),"")</f>
        <v/>
      </c>
    </row>
    <row r="167" spans="1:10" ht="15" customHeight="1" x14ac:dyDescent="0.35">
      <c r="A167" s="8"/>
      <c r="B167" s="5" t="str">
        <f>IFERROR(INDEX('Employee Master'!$B$5:$B$104,MATCH(A167,'Employee Master'!$A$5:$A$104,0)),"")</f>
        <v/>
      </c>
      <c r="C167" s="8"/>
      <c r="D167" s="8"/>
      <c r="E167" s="20"/>
      <c r="F167" s="8"/>
      <c r="G167" s="8"/>
      <c r="H167" s="21" t="str">
        <f t="shared" si="5"/>
        <v/>
      </c>
      <c r="I167" s="5" t="str">
        <f ca="1">IF(F167&lt;&gt;"Yes","Current",IF(H167="","",IF(TODAY()&gt;H167,"EXPIRED",IF(H167-TODAY()&lt;=Setup!$B$40,"Expiring Soon","Current"))))</f>
        <v>Current</v>
      </c>
      <c r="J167" s="10" t="str">
        <f>IFERROR(INDEX('Employee Master'!$D$5:$D$104,MATCH(A167,'Employee Master'!$A$5:$A$104,0)),"")</f>
        <v/>
      </c>
    </row>
    <row r="168" spans="1:10" ht="15" customHeight="1" x14ac:dyDescent="0.35">
      <c r="A168" s="8"/>
      <c r="B168" s="5" t="str">
        <f>IFERROR(INDEX('Employee Master'!$B$5:$B$104,MATCH(A168,'Employee Master'!$A$5:$A$104,0)),"")</f>
        <v/>
      </c>
      <c r="C168" s="8"/>
      <c r="D168" s="8"/>
      <c r="E168" s="20"/>
      <c r="F168" s="8"/>
      <c r="G168" s="8"/>
      <c r="H168" s="21" t="str">
        <f t="shared" si="5"/>
        <v/>
      </c>
      <c r="I168" s="5" t="str">
        <f ca="1">IF(F168&lt;&gt;"Yes","Current",IF(H168="","",IF(TODAY()&gt;H168,"EXPIRED",IF(H168-TODAY()&lt;=Setup!$B$40,"Expiring Soon","Current"))))</f>
        <v>Current</v>
      </c>
      <c r="J168" s="10" t="str">
        <f>IFERROR(INDEX('Employee Master'!$D$5:$D$104,MATCH(A168,'Employee Master'!$A$5:$A$104,0)),"")</f>
        <v/>
      </c>
    </row>
    <row r="169" spans="1:10" ht="15" customHeight="1" x14ac:dyDescent="0.35">
      <c r="A169" s="8"/>
      <c r="B169" s="5" t="str">
        <f>IFERROR(INDEX('Employee Master'!$B$5:$B$104,MATCH(A169,'Employee Master'!$A$5:$A$104,0)),"")</f>
        <v/>
      </c>
      <c r="C169" s="8"/>
      <c r="D169" s="8"/>
      <c r="E169" s="20"/>
      <c r="F169" s="8"/>
      <c r="G169" s="8"/>
      <c r="H169" s="21" t="str">
        <f t="shared" si="5"/>
        <v/>
      </c>
      <c r="I169" s="5" t="str">
        <f ca="1">IF(F169&lt;&gt;"Yes","Current",IF(H169="","",IF(TODAY()&gt;H169,"EXPIRED",IF(H169-TODAY()&lt;=Setup!$B$40,"Expiring Soon","Current"))))</f>
        <v>Current</v>
      </c>
      <c r="J169" s="10" t="str">
        <f>IFERROR(INDEX('Employee Master'!$D$5:$D$104,MATCH(A169,'Employee Master'!$A$5:$A$104,0)),"")</f>
        <v/>
      </c>
    </row>
    <row r="170" spans="1:10" ht="15" customHeight="1" x14ac:dyDescent="0.35">
      <c r="A170" s="8"/>
      <c r="B170" s="5" t="str">
        <f>IFERROR(INDEX('Employee Master'!$B$5:$B$104,MATCH(A170,'Employee Master'!$A$5:$A$104,0)),"")</f>
        <v/>
      </c>
      <c r="C170" s="8"/>
      <c r="D170" s="8"/>
      <c r="E170" s="20"/>
      <c r="F170" s="8"/>
      <c r="G170" s="8"/>
      <c r="H170" s="21" t="str">
        <f t="shared" si="5"/>
        <v/>
      </c>
      <c r="I170" s="5" t="str">
        <f ca="1">IF(F170&lt;&gt;"Yes","Current",IF(H170="","",IF(TODAY()&gt;H170,"EXPIRED",IF(H170-TODAY()&lt;=Setup!$B$40,"Expiring Soon","Current"))))</f>
        <v>Current</v>
      </c>
      <c r="J170" s="10" t="str">
        <f>IFERROR(INDEX('Employee Master'!$D$5:$D$104,MATCH(A170,'Employee Master'!$A$5:$A$104,0)),"")</f>
        <v/>
      </c>
    </row>
    <row r="171" spans="1:10" ht="15" customHeight="1" x14ac:dyDescent="0.35">
      <c r="A171" s="8"/>
      <c r="B171" s="5" t="str">
        <f>IFERROR(INDEX('Employee Master'!$B$5:$B$104,MATCH(A171,'Employee Master'!$A$5:$A$104,0)),"")</f>
        <v/>
      </c>
      <c r="C171" s="8"/>
      <c r="D171" s="8"/>
      <c r="E171" s="20"/>
      <c r="F171" s="8"/>
      <c r="G171" s="8"/>
      <c r="H171" s="21" t="str">
        <f t="shared" si="5"/>
        <v/>
      </c>
      <c r="I171" s="5" t="str">
        <f ca="1">IF(F171&lt;&gt;"Yes","Current",IF(H171="","",IF(TODAY()&gt;H171,"EXPIRED",IF(H171-TODAY()&lt;=Setup!$B$40,"Expiring Soon","Current"))))</f>
        <v>Current</v>
      </c>
      <c r="J171" s="10" t="str">
        <f>IFERROR(INDEX('Employee Master'!$D$5:$D$104,MATCH(A171,'Employee Master'!$A$5:$A$104,0)),"")</f>
        <v/>
      </c>
    </row>
    <row r="172" spans="1:10" ht="15" customHeight="1" x14ac:dyDescent="0.35">
      <c r="A172" s="8"/>
      <c r="B172" s="5" t="str">
        <f>IFERROR(INDEX('Employee Master'!$B$5:$B$104,MATCH(A172,'Employee Master'!$A$5:$A$104,0)),"")</f>
        <v/>
      </c>
      <c r="C172" s="8"/>
      <c r="D172" s="8"/>
      <c r="E172" s="20"/>
      <c r="F172" s="8"/>
      <c r="G172" s="8"/>
      <c r="H172" s="21" t="str">
        <f t="shared" si="5"/>
        <v/>
      </c>
      <c r="I172" s="5" t="str">
        <f ca="1">IF(F172&lt;&gt;"Yes","Current",IF(H172="","",IF(TODAY()&gt;H172,"EXPIRED",IF(H172-TODAY()&lt;=Setup!$B$40,"Expiring Soon","Current"))))</f>
        <v>Current</v>
      </c>
      <c r="J172" s="10" t="str">
        <f>IFERROR(INDEX('Employee Master'!$D$5:$D$104,MATCH(A172,'Employee Master'!$A$5:$A$104,0)),"")</f>
        <v/>
      </c>
    </row>
    <row r="173" spans="1:10" ht="15" customHeight="1" x14ac:dyDescent="0.35">
      <c r="A173" s="8"/>
      <c r="B173" s="5" t="str">
        <f>IFERROR(INDEX('Employee Master'!$B$5:$B$104,MATCH(A173,'Employee Master'!$A$5:$A$104,0)),"")</f>
        <v/>
      </c>
      <c r="C173" s="8"/>
      <c r="D173" s="8"/>
      <c r="E173" s="20"/>
      <c r="F173" s="8"/>
      <c r="G173" s="8"/>
      <c r="H173" s="21" t="str">
        <f t="shared" si="5"/>
        <v/>
      </c>
      <c r="I173" s="5" t="str">
        <f ca="1">IF(F173&lt;&gt;"Yes","Current",IF(H173="","",IF(TODAY()&gt;H173,"EXPIRED",IF(H173-TODAY()&lt;=Setup!$B$40,"Expiring Soon","Current"))))</f>
        <v>Current</v>
      </c>
      <c r="J173" s="10" t="str">
        <f>IFERROR(INDEX('Employee Master'!$D$5:$D$104,MATCH(A173,'Employee Master'!$A$5:$A$104,0)),"")</f>
        <v/>
      </c>
    </row>
    <row r="174" spans="1:10" ht="15" customHeight="1" x14ac:dyDescent="0.35">
      <c r="A174" s="8"/>
      <c r="B174" s="5" t="str">
        <f>IFERROR(INDEX('Employee Master'!$B$5:$B$104,MATCH(A174,'Employee Master'!$A$5:$A$104,0)),"")</f>
        <v/>
      </c>
      <c r="C174" s="8"/>
      <c r="D174" s="8"/>
      <c r="E174" s="20"/>
      <c r="F174" s="8"/>
      <c r="G174" s="8"/>
      <c r="H174" s="21" t="str">
        <f t="shared" si="5"/>
        <v/>
      </c>
      <c r="I174" s="5" t="str">
        <f ca="1">IF(F174&lt;&gt;"Yes","Current",IF(H174="","",IF(TODAY()&gt;H174,"EXPIRED",IF(H174-TODAY()&lt;=Setup!$B$40,"Expiring Soon","Current"))))</f>
        <v>Current</v>
      </c>
      <c r="J174" s="10" t="str">
        <f>IFERROR(INDEX('Employee Master'!$D$5:$D$104,MATCH(A174,'Employee Master'!$A$5:$A$104,0)),"")</f>
        <v/>
      </c>
    </row>
    <row r="175" spans="1:10" ht="15" customHeight="1" x14ac:dyDescent="0.35">
      <c r="A175" s="8"/>
      <c r="B175" s="5" t="str">
        <f>IFERROR(INDEX('Employee Master'!$B$5:$B$104,MATCH(A175,'Employee Master'!$A$5:$A$104,0)),"")</f>
        <v/>
      </c>
      <c r="C175" s="8"/>
      <c r="D175" s="8"/>
      <c r="E175" s="20"/>
      <c r="F175" s="8"/>
      <c r="G175" s="8"/>
      <c r="H175" s="21" t="str">
        <f t="shared" si="5"/>
        <v/>
      </c>
      <c r="I175" s="5" t="str">
        <f ca="1">IF(F175&lt;&gt;"Yes","Current",IF(H175="","",IF(TODAY()&gt;H175,"EXPIRED",IF(H175-TODAY()&lt;=Setup!$B$40,"Expiring Soon","Current"))))</f>
        <v>Current</v>
      </c>
      <c r="J175" s="10" t="str">
        <f>IFERROR(INDEX('Employee Master'!$D$5:$D$104,MATCH(A175,'Employee Master'!$A$5:$A$104,0)),"")</f>
        <v/>
      </c>
    </row>
    <row r="176" spans="1:10" ht="15" customHeight="1" x14ac:dyDescent="0.35">
      <c r="A176" s="8"/>
      <c r="B176" s="5" t="str">
        <f>IFERROR(INDEX('Employee Master'!$B$5:$B$104,MATCH(A176,'Employee Master'!$A$5:$A$104,0)),"")</f>
        <v/>
      </c>
      <c r="C176" s="8"/>
      <c r="D176" s="8"/>
      <c r="E176" s="20"/>
      <c r="F176" s="8"/>
      <c r="G176" s="8"/>
      <c r="H176" s="21" t="str">
        <f t="shared" si="5"/>
        <v/>
      </c>
      <c r="I176" s="5" t="str">
        <f ca="1">IF(F176&lt;&gt;"Yes","Current",IF(H176="","",IF(TODAY()&gt;H176,"EXPIRED",IF(H176-TODAY()&lt;=Setup!$B$40,"Expiring Soon","Current"))))</f>
        <v>Current</v>
      </c>
      <c r="J176" s="10" t="str">
        <f>IFERROR(INDEX('Employee Master'!$D$5:$D$104,MATCH(A176,'Employee Master'!$A$5:$A$104,0)),"")</f>
        <v/>
      </c>
    </row>
    <row r="177" spans="1:10" ht="15" customHeight="1" x14ac:dyDescent="0.35">
      <c r="A177" s="8"/>
      <c r="B177" s="5" t="str">
        <f>IFERROR(INDEX('Employee Master'!$B$5:$B$104,MATCH(A177,'Employee Master'!$A$5:$A$104,0)),"")</f>
        <v/>
      </c>
      <c r="C177" s="8"/>
      <c r="D177" s="8"/>
      <c r="E177" s="20"/>
      <c r="F177" s="8"/>
      <c r="G177" s="8"/>
      <c r="H177" s="21" t="str">
        <f t="shared" si="5"/>
        <v/>
      </c>
      <c r="I177" s="5" t="str">
        <f ca="1">IF(F177&lt;&gt;"Yes","Current",IF(H177="","",IF(TODAY()&gt;H177,"EXPIRED",IF(H177-TODAY()&lt;=Setup!$B$40,"Expiring Soon","Current"))))</f>
        <v>Current</v>
      </c>
      <c r="J177" s="10" t="str">
        <f>IFERROR(INDEX('Employee Master'!$D$5:$D$104,MATCH(A177,'Employee Master'!$A$5:$A$104,0)),"")</f>
        <v/>
      </c>
    </row>
    <row r="178" spans="1:10" ht="15" customHeight="1" x14ac:dyDescent="0.35">
      <c r="A178" s="8"/>
      <c r="B178" s="5" t="str">
        <f>IFERROR(INDEX('Employee Master'!$B$5:$B$104,MATCH(A178,'Employee Master'!$A$5:$A$104,0)),"")</f>
        <v/>
      </c>
      <c r="C178" s="8"/>
      <c r="D178" s="8"/>
      <c r="E178" s="20"/>
      <c r="F178" s="8"/>
      <c r="G178" s="8"/>
      <c r="H178" s="21" t="str">
        <f t="shared" si="5"/>
        <v/>
      </c>
      <c r="I178" s="5" t="str">
        <f ca="1">IF(F178&lt;&gt;"Yes","Current",IF(H178="","",IF(TODAY()&gt;H178,"EXPIRED",IF(H178-TODAY()&lt;=Setup!$B$40,"Expiring Soon","Current"))))</f>
        <v>Current</v>
      </c>
      <c r="J178" s="10" t="str">
        <f>IFERROR(INDEX('Employee Master'!$D$5:$D$104,MATCH(A178,'Employee Master'!$A$5:$A$104,0)),"")</f>
        <v/>
      </c>
    </row>
    <row r="179" spans="1:10" ht="15" customHeight="1" x14ac:dyDescent="0.35">
      <c r="A179" s="8"/>
      <c r="B179" s="5" t="str">
        <f>IFERROR(INDEX('Employee Master'!$B$5:$B$104,MATCH(A179,'Employee Master'!$A$5:$A$104,0)),"")</f>
        <v/>
      </c>
      <c r="C179" s="8"/>
      <c r="D179" s="8"/>
      <c r="E179" s="20"/>
      <c r="F179" s="8"/>
      <c r="G179" s="8"/>
      <c r="H179" s="21" t="str">
        <f t="shared" si="5"/>
        <v/>
      </c>
      <c r="I179" s="5" t="str">
        <f ca="1">IF(F179&lt;&gt;"Yes","Current",IF(H179="","",IF(TODAY()&gt;H179,"EXPIRED",IF(H179-TODAY()&lt;=Setup!$B$40,"Expiring Soon","Current"))))</f>
        <v>Current</v>
      </c>
      <c r="J179" s="10" t="str">
        <f>IFERROR(INDEX('Employee Master'!$D$5:$D$104,MATCH(A179,'Employee Master'!$A$5:$A$104,0)),"")</f>
        <v/>
      </c>
    </row>
    <row r="180" spans="1:10" ht="15" customHeight="1" x14ac:dyDescent="0.35">
      <c r="A180" s="8"/>
      <c r="B180" s="5" t="str">
        <f>IFERROR(INDEX('Employee Master'!$B$5:$B$104,MATCH(A180,'Employee Master'!$A$5:$A$104,0)),"")</f>
        <v/>
      </c>
      <c r="C180" s="8"/>
      <c r="D180" s="8"/>
      <c r="E180" s="20"/>
      <c r="F180" s="8"/>
      <c r="G180" s="8"/>
      <c r="H180" s="21" t="str">
        <f t="shared" si="5"/>
        <v/>
      </c>
      <c r="I180" s="5" t="str">
        <f ca="1">IF(F180&lt;&gt;"Yes","Current",IF(H180="","",IF(TODAY()&gt;H180,"EXPIRED",IF(H180-TODAY()&lt;=Setup!$B$40,"Expiring Soon","Current"))))</f>
        <v>Current</v>
      </c>
      <c r="J180" s="10" t="str">
        <f>IFERROR(INDEX('Employee Master'!$D$5:$D$104,MATCH(A180,'Employee Master'!$A$5:$A$104,0)),"")</f>
        <v/>
      </c>
    </row>
    <row r="181" spans="1:10" ht="15" customHeight="1" x14ac:dyDescent="0.35">
      <c r="A181" s="8"/>
      <c r="B181" s="5" t="str">
        <f>IFERROR(INDEX('Employee Master'!$B$5:$B$104,MATCH(A181,'Employee Master'!$A$5:$A$104,0)),"")</f>
        <v/>
      </c>
      <c r="C181" s="8"/>
      <c r="D181" s="8"/>
      <c r="E181" s="20"/>
      <c r="F181" s="8"/>
      <c r="G181" s="8"/>
      <c r="H181" s="21" t="str">
        <f t="shared" si="5"/>
        <v/>
      </c>
      <c r="I181" s="5" t="str">
        <f ca="1">IF(F181&lt;&gt;"Yes","Current",IF(H181="","",IF(TODAY()&gt;H181,"EXPIRED",IF(H181-TODAY()&lt;=Setup!$B$40,"Expiring Soon","Current"))))</f>
        <v>Current</v>
      </c>
      <c r="J181" s="10" t="str">
        <f>IFERROR(INDEX('Employee Master'!$D$5:$D$104,MATCH(A181,'Employee Master'!$A$5:$A$104,0)),"")</f>
        <v/>
      </c>
    </row>
    <row r="182" spans="1:10" ht="15" customHeight="1" x14ac:dyDescent="0.35">
      <c r="A182" s="8"/>
      <c r="B182" s="5" t="str">
        <f>IFERROR(INDEX('Employee Master'!$B$5:$B$104,MATCH(A182,'Employee Master'!$A$5:$A$104,0)),"")</f>
        <v/>
      </c>
      <c r="C182" s="8"/>
      <c r="D182" s="8"/>
      <c r="E182" s="20"/>
      <c r="F182" s="8"/>
      <c r="G182" s="8"/>
      <c r="H182" s="21" t="str">
        <f t="shared" si="5"/>
        <v/>
      </c>
      <c r="I182" s="5" t="str">
        <f ca="1">IF(F182&lt;&gt;"Yes","Current",IF(H182="","",IF(TODAY()&gt;H182,"EXPIRED",IF(H182-TODAY()&lt;=Setup!$B$40,"Expiring Soon","Current"))))</f>
        <v>Current</v>
      </c>
      <c r="J182" s="10" t="str">
        <f>IFERROR(INDEX('Employee Master'!$D$5:$D$104,MATCH(A182,'Employee Master'!$A$5:$A$104,0)),"")</f>
        <v/>
      </c>
    </row>
    <row r="183" spans="1:10" ht="15" customHeight="1" x14ac:dyDescent="0.35">
      <c r="A183" s="8"/>
      <c r="B183" s="5" t="str">
        <f>IFERROR(INDEX('Employee Master'!$B$5:$B$104,MATCH(A183,'Employee Master'!$A$5:$A$104,0)),"")</f>
        <v/>
      </c>
      <c r="C183" s="8"/>
      <c r="D183" s="8"/>
      <c r="E183" s="20"/>
      <c r="F183" s="8"/>
      <c r="G183" s="8"/>
      <c r="H183" s="21" t="str">
        <f t="shared" si="5"/>
        <v/>
      </c>
      <c r="I183" s="5" t="str">
        <f ca="1">IF(F183&lt;&gt;"Yes","Current",IF(H183="","",IF(TODAY()&gt;H183,"EXPIRED",IF(H183-TODAY()&lt;=Setup!$B$40,"Expiring Soon","Current"))))</f>
        <v>Current</v>
      </c>
      <c r="J183" s="10" t="str">
        <f>IFERROR(INDEX('Employee Master'!$D$5:$D$104,MATCH(A183,'Employee Master'!$A$5:$A$104,0)),"")</f>
        <v/>
      </c>
    </row>
    <row r="184" spans="1:10" ht="15" customHeight="1" x14ac:dyDescent="0.35">
      <c r="A184" s="8"/>
      <c r="B184" s="5" t="str">
        <f>IFERROR(INDEX('Employee Master'!$B$5:$B$104,MATCH(A184,'Employee Master'!$A$5:$A$104,0)),"")</f>
        <v/>
      </c>
      <c r="C184" s="8"/>
      <c r="D184" s="8"/>
      <c r="E184" s="20"/>
      <c r="F184" s="8"/>
      <c r="G184" s="8"/>
      <c r="H184" s="21" t="str">
        <f t="shared" si="5"/>
        <v/>
      </c>
      <c r="I184" s="5" t="str">
        <f ca="1">IF(F184&lt;&gt;"Yes","Current",IF(H184="","",IF(TODAY()&gt;H184,"EXPIRED",IF(H184-TODAY()&lt;=Setup!$B$40,"Expiring Soon","Current"))))</f>
        <v>Current</v>
      </c>
      <c r="J184" s="10" t="str">
        <f>IFERROR(INDEX('Employee Master'!$D$5:$D$104,MATCH(A184,'Employee Master'!$A$5:$A$104,0)),"")</f>
        <v/>
      </c>
    </row>
    <row r="185" spans="1:10" ht="15" customHeight="1" x14ac:dyDescent="0.35">
      <c r="A185" s="8"/>
      <c r="B185" s="5" t="str">
        <f>IFERROR(INDEX('Employee Master'!$B$5:$B$104,MATCH(A185,'Employee Master'!$A$5:$A$104,0)),"")</f>
        <v/>
      </c>
      <c r="C185" s="8"/>
      <c r="D185" s="8"/>
      <c r="E185" s="20"/>
      <c r="F185" s="8"/>
      <c r="G185" s="8"/>
      <c r="H185" s="21" t="str">
        <f t="shared" si="5"/>
        <v/>
      </c>
      <c r="I185" s="5" t="str">
        <f ca="1">IF(F185&lt;&gt;"Yes","Current",IF(H185="","",IF(TODAY()&gt;H185,"EXPIRED",IF(H185-TODAY()&lt;=Setup!$B$40,"Expiring Soon","Current"))))</f>
        <v>Current</v>
      </c>
      <c r="J185" s="10" t="str">
        <f>IFERROR(INDEX('Employee Master'!$D$5:$D$104,MATCH(A185,'Employee Master'!$A$5:$A$104,0)),"")</f>
        <v/>
      </c>
    </row>
    <row r="186" spans="1:10" ht="15" customHeight="1" x14ac:dyDescent="0.35">
      <c r="A186" s="8"/>
      <c r="B186" s="5" t="str">
        <f>IFERROR(INDEX('Employee Master'!$B$5:$B$104,MATCH(A186,'Employee Master'!$A$5:$A$104,0)),"")</f>
        <v/>
      </c>
      <c r="C186" s="8"/>
      <c r="D186" s="8"/>
      <c r="E186" s="20"/>
      <c r="F186" s="8"/>
      <c r="G186" s="8"/>
      <c r="H186" s="21" t="str">
        <f t="shared" si="5"/>
        <v/>
      </c>
      <c r="I186" s="5" t="str">
        <f ca="1">IF(F186&lt;&gt;"Yes","Current",IF(H186="","",IF(TODAY()&gt;H186,"EXPIRED",IF(H186-TODAY()&lt;=Setup!$B$40,"Expiring Soon","Current"))))</f>
        <v>Current</v>
      </c>
      <c r="J186" s="10" t="str">
        <f>IFERROR(INDEX('Employee Master'!$D$5:$D$104,MATCH(A186,'Employee Master'!$A$5:$A$104,0)),"")</f>
        <v/>
      </c>
    </row>
    <row r="187" spans="1:10" ht="15" customHeight="1" x14ac:dyDescent="0.35">
      <c r="A187" s="8"/>
      <c r="B187" s="5" t="str">
        <f>IFERROR(INDEX('Employee Master'!$B$5:$B$104,MATCH(A187,'Employee Master'!$A$5:$A$104,0)),"")</f>
        <v/>
      </c>
      <c r="C187" s="8"/>
      <c r="D187" s="8"/>
      <c r="E187" s="20"/>
      <c r="F187" s="8"/>
      <c r="G187" s="8"/>
      <c r="H187" s="21" t="str">
        <f t="shared" si="5"/>
        <v/>
      </c>
      <c r="I187" s="5" t="str">
        <f ca="1">IF(F187&lt;&gt;"Yes","Current",IF(H187="","",IF(TODAY()&gt;H187,"EXPIRED",IF(H187-TODAY()&lt;=Setup!$B$40,"Expiring Soon","Current"))))</f>
        <v>Current</v>
      </c>
      <c r="J187" s="10" t="str">
        <f>IFERROR(INDEX('Employee Master'!$D$5:$D$104,MATCH(A187,'Employee Master'!$A$5:$A$104,0)),"")</f>
        <v/>
      </c>
    </row>
    <row r="188" spans="1:10" ht="15" customHeight="1" x14ac:dyDescent="0.35">
      <c r="A188" s="8"/>
      <c r="B188" s="5" t="str">
        <f>IFERROR(INDEX('Employee Master'!$B$5:$B$104,MATCH(A188,'Employee Master'!$A$5:$A$104,0)),"")</f>
        <v/>
      </c>
      <c r="C188" s="8"/>
      <c r="D188" s="8"/>
      <c r="E188" s="20"/>
      <c r="F188" s="8"/>
      <c r="G188" s="8"/>
      <c r="H188" s="21" t="str">
        <f t="shared" si="5"/>
        <v/>
      </c>
      <c r="I188" s="5" t="str">
        <f ca="1">IF(F188&lt;&gt;"Yes","Current",IF(H188="","",IF(TODAY()&gt;H188,"EXPIRED",IF(H188-TODAY()&lt;=Setup!$B$40,"Expiring Soon","Current"))))</f>
        <v>Current</v>
      </c>
      <c r="J188" s="10" t="str">
        <f>IFERROR(INDEX('Employee Master'!$D$5:$D$104,MATCH(A188,'Employee Master'!$A$5:$A$104,0)),"")</f>
        <v/>
      </c>
    </row>
    <row r="189" spans="1:10" ht="15" customHeight="1" x14ac:dyDescent="0.35">
      <c r="A189" s="8"/>
      <c r="B189" s="5" t="str">
        <f>IFERROR(INDEX('Employee Master'!$B$5:$B$104,MATCH(A189,'Employee Master'!$A$5:$A$104,0)),"")</f>
        <v/>
      </c>
      <c r="C189" s="8"/>
      <c r="D189" s="8"/>
      <c r="E189" s="20"/>
      <c r="F189" s="8"/>
      <c r="G189" s="8"/>
      <c r="H189" s="21" t="str">
        <f t="shared" si="5"/>
        <v/>
      </c>
      <c r="I189" s="5" t="str">
        <f ca="1">IF(F189&lt;&gt;"Yes","Current",IF(H189="","",IF(TODAY()&gt;H189,"EXPIRED",IF(H189-TODAY()&lt;=Setup!$B$40,"Expiring Soon","Current"))))</f>
        <v>Current</v>
      </c>
      <c r="J189" s="10" t="str">
        <f>IFERROR(INDEX('Employee Master'!$D$5:$D$104,MATCH(A189,'Employee Master'!$A$5:$A$104,0)),"")</f>
        <v/>
      </c>
    </row>
    <row r="190" spans="1:10" ht="15" customHeight="1" x14ac:dyDescent="0.35">
      <c r="A190" s="8"/>
      <c r="B190" s="5" t="str">
        <f>IFERROR(INDEX('Employee Master'!$B$5:$B$104,MATCH(A190,'Employee Master'!$A$5:$A$104,0)),"")</f>
        <v/>
      </c>
      <c r="C190" s="8"/>
      <c r="D190" s="8"/>
      <c r="E190" s="20"/>
      <c r="F190" s="8"/>
      <c r="G190" s="8"/>
      <c r="H190" s="21" t="str">
        <f t="shared" si="5"/>
        <v/>
      </c>
      <c r="I190" s="5" t="str">
        <f ca="1">IF(F190&lt;&gt;"Yes","Current",IF(H190="","",IF(TODAY()&gt;H190,"EXPIRED",IF(H190-TODAY()&lt;=Setup!$B$40,"Expiring Soon","Current"))))</f>
        <v>Current</v>
      </c>
      <c r="J190" s="10" t="str">
        <f>IFERROR(INDEX('Employee Master'!$D$5:$D$104,MATCH(A190,'Employee Master'!$A$5:$A$104,0)),"")</f>
        <v/>
      </c>
    </row>
    <row r="191" spans="1:10" ht="15" customHeight="1" x14ac:dyDescent="0.35">
      <c r="A191" s="8"/>
      <c r="B191" s="5" t="str">
        <f>IFERROR(INDEX('Employee Master'!$B$5:$B$104,MATCH(A191,'Employee Master'!$A$5:$A$104,0)),"")</f>
        <v/>
      </c>
      <c r="C191" s="8"/>
      <c r="D191" s="8"/>
      <c r="E191" s="20"/>
      <c r="F191" s="8"/>
      <c r="G191" s="8"/>
      <c r="H191" s="21" t="str">
        <f t="shared" si="5"/>
        <v/>
      </c>
      <c r="I191" s="5" t="str">
        <f ca="1">IF(F191&lt;&gt;"Yes","Current",IF(H191="","",IF(TODAY()&gt;H191,"EXPIRED",IF(H191-TODAY()&lt;=Setup!$B$40,"Expiring Soon","Current"))))</f>
        <v>Current</v>
      </c>
      <c r="J191" s="10" t="str">
        <f>IFERROR(INDEX('Employee Master'!$D$5:$D$104,MATCH(A191,'Employee Master'!$A$5:$A$104,0)),"")</f>
        <v/>
      </c>
    </row>
    <row r="192" spans="1:10" ht="15" customHeight="1" x14ac:dyDescent="0.35">
      <c r="A192" s="8"/>
      <c r="B192" s="5" t="str">
        <f>IFERROR(INDEX('Employee Master'!$B$5:$B$104,MATCH(A192,'Employee Master'!$A$5:$A$104,0)),"")</f>
        <v/>
      </c>
      <c r="C192" s="8"/>
      <c r="D192" s="8"/>
      <c r="E192" s="20"/>
      <c r="F192" s="8"/>
      <c r="G192" s="8"/>
      <c r="H192" s="21" t="str">
        <f t="shared" si="5"/>
        <v/>
      </c>
      <c r="I192" s="5" t="str">
        <f ca="1">IF(F192&lt;&gt;"Yes","Current",IF(H192="","",IF(TODAY()&gt;H192,"EXPIRED",IF(H192-TODAY()&lt;=Setup!$B$40,"Expiring Soon","Current"))))</f>
        <v>Current</v>
      </c>
      <c r="J192" s="10" t="str">
        <f>IFERROR(INDEX('Employee Master'!$D$5:$D$104,MATCH(A192,'Employee Master'!$A$5:$A$104,0)),"")</f>
        <v/>
      </c>
    </row>
    <row r="193" spans="1:10" ht="15" customHeight="1" x14ac:dyDescent="0.35">
      <c r="A193" s="8"/>
      <c r="B193" s="5" t="str">
        <f>IFERROR(INDEX('Employee Master'!$B$5:$B$104,MATCH(A193,'Employee Master'!$A$5:$A$104,0)),"")</f>
        <v/>
      </c>
      <c r="C193" s="8"/>
      <c r="D193" s="8"/>
      <c r="E193" s="20"/>
      <c r="F193" s="8"/>
      <c r="G193" s="8"/>
      <c r="H193" s="21" t="str">
        <f t="shared" si="5"/>
        <v/>
      </c>
      <c r="I193" s="5" t="str">
        <f ca="1">IF(F193&lt;&gt;"Yes","Current",IF(H193="","",IF(TODAY()&gt;H193,"EXPIRED",IF(H193-TODAY()&lt;=Setup!$B$40,"Expiring Soon","Current"))))</f>
        <v>Current</v>
      </c>
      <c r="J193" s="10" t="str">
        <f>IFERROR(INDEX('Employee Master'!$D$5:$D$104,MATCH(A193,'Employee Master'!$A$5:$A$104,0)),"")</f>
        <v/>
      </c>
    </row>
    <row r="194" spans="1:10" ht="15" customHeight="1" x14ac:dyDescent="0.35">
      <c r="A194" s="8"/>
      <c r="B194" s="5" t="str">
        <f>IFERROR(INDEX('Employee Master'!$B$5:$B$104,MATCH(A194,'Employee Master'!$A$5:$A$104,0)),"")</f>
        <v/>
      </c>
      <c r="C194" s="8"/>
      <c r="D194" s="8"/>
      <c r="E194" s="20"/>
      <c r="F194" s="8"/>
      <c r="G194" s="8"/>
      <c r="H194" s="21" t="str">
        <f t="shared" si="5"/>
        <v/>
      </c>
      <c r="I194" s="5" t="str">
        <f ca="1">IF(F194&lt;&gt;"Yes","Current",IF(H194="","",IF(TODAY()&gt;H194,"EXPIRED",IF(H194-TODAY()&lt;=Setup!$B$40,"Expiring Soon","Current"))))</f>
        <v>Current</v>
      </c>
      <c r="J194" s="10" t="str">
        <f>IFERROR(INDEX('Employee Master'!$D$5:$D$104,MATCH(A194,'Employee Master'!$A$5:$A$104,0)),"")</f>
        <v/>
      </c>
    </row>
    <row r="195" spans="1:10" ht="15" customHeight="1" x14ac:dyDescent="0.35">
      <c r="A195" s="8"/>
      <c r="B195" s="5" t="str">
        <f>IFERROR(INDEX('Employee Master'!$B$5:$B$104,MATCH(A195,'Employee Master'!$A$5:$A$104,0)),"")</f>
        <v/>
      </c>
      <c r="C195" s="8"/>
      <c r="D195" s="8"/>
      <c r="E195" s="20"/>
      <c r="F195" s="8"/>
      <c r="G195" s="8"/>
      <c r="H195" s="21" t="str">
        <f t="shared" si="5"/>
        <v/>
      </c>
      <c r="I195" s="5" t="str">
        <f ca="1">IF(F195&lt;&gt;"Yes","Current",IF(H195="","",IF(TODAY()&gt;H195,"EXPIRED",IF(H195-TODAY()&lt;=Setup!$B$40,"Expiring Soon","Current"))))</f>
        <v>Current</v>
      </c>
      <c r="J195" s="10" t="str">
        <f>IFERROR(INDEX('Employee Master'!$D$5:$D$104,MATCH(A195,'Employee Master'!$A$5:$A$104,0)),"")</f>
        <v/>
      </c>
    </row>
    <row r="196" spans="1:10" ht="15" customHeight="1" x14ac:dyDescent="0.35">
      <c r="A196" s="8"/>
      <c r="B196" s="5" t="str">
        <f>IFERROR(INDEX('Employee Master'!$B$5:$B$104,MATCH(A196,'Employee Master'!$A$5:$A$104,0)),"")</f>
        <v/>
      </c>
      <c r="C196" s="8"/>
      <c r="D196" s="8"/>
      <c r="E196" s="20"/>
      <c r="F196" s="8"/>
      <c r="G196" s="8"/>
      <c r="H196" s="21" t="str">
        <f t="shared" si="5"/>
        <v/>
      </c>
      <c r="I196" s="5" t="str">
        <f ca="1">IF(F196&lt;&gt;"Yes","Current",IF(H196="","",IF(TODAY()&gt;H196,"EXPIRED",IF(H196-TODAY()&lt;=Setup!$B$40,"Expiring Soon","Current"))))</f>
        <v>Current</v>
      </c>
      <c r="J196" s="10" t="str">
        <f>IFERROR(INDEX('Employee Master'!$D$5:$D$104,MATCH(A196,'Employee Master'!$A$5:$A$104,0)),"")</f>
        <v/>
      </c>
    </row>
    <row r="197" spans="1:10" ht="15" customHeight="1" x14ac:dyDescent="0.35">
      <c r="A197" s="8"/>
      <c r="B197" s="5" t="str">
        <f>IFERROR(INDEX('Employee Master'!$B$5:$B$104,MATCH(A197,'Employee Master'!$A$5:$A$104,0)),"")</f>
        <v/>
      </c>
      <c r="C197" s="8"/>
      <c r="D197" s="8"/>
      <c r="E197" s="20"/>
      <c r="F197" s="8"/>
      <c r="G197" s="8"/>
      <c r="H197" s="21" t="str">
        <f t="shared" ref="H197:H204" si="6">IF(OR(F197&lt;&gt;"Yes",E197="",G197=""),"",EDATE(E197,G197))</f>
        <v/>
      </c>
      <c r="I197" s="5" t="str">
        <f ca="1">IF(F197&lt;&gt;"Yes","Current",IF(H197="","",IF(TODAY()&gt;H197,"EXPIRED",IF(H197-TODAY()&lt;=Setup!$B$40,"Expiring Soon","Current"))))</f>
        <v>Current</v>
      </c>
      <c r="J197" s="10" t="str">
        <f>IFERROR(INDEX('Employee Master'!$D$5:$D$104,MATCH(A197,'Employee Master'!$A$5:$A$104,0)),"")</f>
        <v/>
      </c>
    </row>
    <row r="198" spans="1:10" ht="15" customHeight="1" x14ac:dyDescent="0.35">
      <c r="A198" s="8"/>
      <c r="B198" s="5" t="str">
        <f>IFERROR(INDEX('Employee Master'!$B$5:$B$104,MATCH(A198,'Employee Master'!$A$5:$A$104,0)),"")</f>
        <v/>
      </c>
      <c r="C198" s="8"/>
      <c r="D198" s="8"/>
      <c r="E198" s="20"/>
      <c r="F198" s="8"/>
      <c r="G198" s="8"/>
      <c r="H198" s="21" t="str">
        <f t="shared" si="6"/>
        <v/>
      </c>
      <c r="I198" s="5" t="str">
        <f ca="1">IF(F198&lt;&gt;"Yes","Current",IF(H198="","",IF(TODAY()&gt;H198,"EXPIRED",IF(H198-TODAY()&lt;=Setup!$B$40,"Expiring Soon","Current"))))</f>
        <v>Current</v>
      </c>
      <c r="J198" s="10" t="str">
        <f>IFERROR(INDEX('Employee Master'!$D$5:$D$104,MATCH(A198,'Employee Master'!$A$5:$A$104,0)),"")</f>
        <v/>
      </c>
    </row>
    <row r="199" spans="1:10" ht="15" customHeight="1" x14ac:dyDescent="0.35">
      <c r="A199" s="8"/>
      <c r="B199" s="5" t="str">
        <f>IFERROR(INDEX('Employee Master'!$B$5:$B$104,MATCH(A199,'Employee Master'!$A$5:$A$104,0)),"")</f>
        <v/>
      </c>
      <c r="C199" s="8"/>
      <c r="D199" s="8"/>
      <c r="E199" s="20"/>
      <c r="F199" s="8"/>
      <c r="G199" s="8"/>
      <c r="H199" s="21" t="str">
        <f t="shared" si="6"/>
        <v/>
      </c>
      <c r="I199" s="5" t="str">
        <f ca="1">IF(F199&lt;&gt;"Yes","Current",IF(H199="","",IF(TODAY()&gt;H199,"EXPIRED",IF(H199-TODAY()&lt;=Setup!$B$40,"Expiring Soon","Current"))))</f>
        <v>Current</v>
      </c>
      <c r="J199" s="10" t="str">
        <f>IFERROR(INDEX('Employee Master'!$D$5:$D$104,MATCH(A199,'Employee Master'!$A$5:$A$104,0)),"")</f>
        <v/>
      </c>
    </row>
    <row r="200" spans="1:10" ht="15" customHeight="1" x14ac:dyDescent="0.35">
      <c r="A200" s="8"/>
      <c r="B200" s="5" t="str">
        <f>IFERROR(INDEX('Employee Master'!$B$5:$B$104,MATCH(A200,'Employee Master'!$A$5:$A$104,0)),"")</f>
        <v/>
      </c>
      <c r="C200" s="8"/>
      <c r="D200" s="8"/>
      <c r="E200" s="20"/>
      <c r="F200" s="8"/>
      <c r="G200" s="8"/>
      <c r="H200" s="21" t="str">
        <f t="shared" si="6"/>
        <v/>
      </c>
      <c r="I200" s="5" t="str">
        <f ca="1">IF(F200&lt;&gt;"Yes","Current",IF(H200="","",IF(TODAY()&gt;H200,"EXPIRED",IF(H200-TODAY()&lt;=Setup!$B$40,"Expiring Soon","Current"))))</f>
        <v>Current</v>
      </c>
      <c r="J200" s="10" t="str">
        <f>IFERROR(INDEX('Employee Master'!$D$5:$D$104,MATCH(A200,'Employee Master'!$A$5:$A$104,0)),"")</f>
        <v/>
      </c>
    </row>
    <row r="201" spans="1:10" ht="15" customHeight="1" x14ac:dyDescent="0.35">
      <c r="A201" s="8"/>
      <c r="B201" s="5" t="str">
        <f>IFERROR(INDEX('Employee Master'!$B$5:$B$104,MATCH(A201,'Employee Master'!$A$5:$A$104,0)),"")</f>
        <v/>
      </c>
      <c r="C201" s="8"/>
      <c r="D201" s="8"/>
      <c r="E201" s="20"/>
      <c r="F201" s="8"/>
      <c r="G201" s="8"/>
      <c r="H201" s="21" t="str">
        <f t="shared" si="6"/>
        <v/>
      </c>
      <c r="I201" s="5" t="str">
        <f ca="1">IF(F201&lt;&gt;"Yes","Current",IF(H201="","",IF(TODAY()&gt;H201,"EXPIRED",IF(H201-TODAY()&lt;=Setup!$B$40,"Expiring Soon","Current"))))</f>
        <v>Current</v>
      </c>
      <c r="J201" s="10" t="str">
        <f>IFERROR(INDEX('Employee Master'!$D$5:$D$104,MATCH(A201,'Employee Master'!$A$5:$A$104,0)),"")</f>
        <v/>
      </c>
    </row>
    <row r="202" spans="1:10" ht="15" customHeight="1" x14ac:dyDescent="0.35">
      <c r="A202" s="8"/>
      <c r="B202" s="5" t="str">
        <f>IFERROR(INDEX('Employee Master'!$B$5:$B$104,MATCH(A202,'Employee Master'!$A$5:$A$104,0)),"")</f>
        <v/>
      </c>
      <c r="C202" s="8"/>
      <c r="D202" s="8"/>
      <c r="E202" s="20"/>
      <c r="F202" s="8"/>
      <c r="G202" s="8"/>
      <c r="H202" s="21" t="str">
        <f t="shared" si="6"/>
        <v/>
      </c>
      <c r="I202" s="5" t="str">
        <f ca="1">IF(F202&lt;&gt;"Yes","Current",IF(H202="","",IF(TODAY()&gt;H202,"EXPIRED",IF(H202-TODAY()&lt;=Setup!$B$40,"Expiring Soon","Current"))))</f>
        <v>Current</v>
      </c>
      <c r="J202" s="10" t="str">
        <f>IFERROR(INDEX('Employee Master'!$D$5:$D$104,MATCH(A202,'Employee Master'!$A$5:$A$104,0)),"")</f>
        <v/>
      </c>
    </row>
    <row r="203" spans="1:10" ht="15" customHeight="1" x14ac:dyDescent="0.35">
      <c r="A203" s="8"/>
      <c r="B203" s="5" t="str">
        <f>IFERROR(INDEX('Employee Master'!$B$5:$B$104,MATCH(A203,'Employee Master'!$A$5:$A$104,0)),"")</f>
        <v/>
      </c>
      <c r="C203" s="8"/>
      <c r="D203" s="8"/>
      <c r="E203" s="20"/>
      <c r="F203" s="8"/>
      <c r="G203" s="8"/>
      <c r="H203" s="21" t="str">
        <f t="shared" si="6"/>
        <v/>
      </c>
      <c r="I203" s="5" t="str">
        <f ca="1">IF(F203&lt;&gt;"Yes","Current",IF(H203="","",IF(TODAY()&gt;H203,"EXPIRED",IF(H203-TODAY()&lt;=Setup!$B$40,"Expiring Soon","Current"))))</f>
        <v>Current</v>
      </c>
      <c r="J203" s="10" t="str">
        <f>IFERROR(INDEX('Employee Master'!$D$5:$D$104,MATCH(A203,'Employee Master'!$A$5:$A$104,0)),"")</f>
        <v/>
      </c>
    </row>
    <row r="204" spans="1:10" ht="15" customHeight="1" x14ac:dyDescent="0.35">
      <c r="A204" s="8"/>
      <c r="B204" s="5" t="str">
        <f>IFERROR(INDEX('Employee Master'!$B$5:$B$104,MATCH(A204,'Employee Master'!$A$5:$A$104,0)),"")</f>
        <v/>
      </c>
      <c r="C204" s="8"/>
      <c r="D204" s="8"/>
      <c r="E204" s="20"/>
      <c r="F204" s="8"/>
      <c r="G204" s="8"/>
      <c r="H204" s="21" t="str">
        <f t="shared" si="6"/>
        <v/>
      </c>
      <c r="I204" s="5" t="str">
        <f ca="1">IF(F204&lt;&gt;"Yes","Current",IF(H204="","",IF(TODAY()&gt;H204,"EXPIRED",IF(H204-TODAY()&lt;=Setup!$B$40,"Expiring Soon","Current"))))</f>
        <v>Current</v>
      </c>
      <c r="J204" s="10" t="str">
        <f>IFERROR(INDEX('Employee Master'!$D$5:$D$104,MATCH(A204,'Employee Master'!$A$5:$A$104,0)),"")</f>
        <v/>
      </c>
    </row>
  </sheetData>
  <mergeCells count="2">
    <mergeCell ref="A1:I1"/>
    <mergeCell ref="A2:I2"/>
  </mergeCells>
  <conditionalFormatting sqref="I5:I204">
    <cfRule type="cellIs" dxfId="11" priority="2" operator="equal">
      <formula>"EXPIRED"</formula>
    </cfRule>
    <cfRule type="cellIs" dxfId="10" priority="3" operator="equal">
      <formula>"Expiring Soon"</formula>
    </cfRule>
    <cfRule type="cellIs" dxfId="9" priority="4" operator="equal">
      <formula>"Current"</formula>
    </cfRule>
  </conditionalFormatting>
  <dataValidations count="2">
    <dataValidation type="list" allowBlank="1" sqref="C5:C204" xr:uid="{00000000-0002-0000-0B00-000000000000}">
      <formula1>TrainingList</formula1>
      <formula2>0</formula2>
    </dataValidation>
    <dataValidation type="list" allowBlank="1" sqref="F5:F204" xr:uid="{00000000-0002-0000-0B00-000001000000}">
      <formula1>"Yes,No"</formula1>
      <formula2>0</formula2>
    </dataValidation>
  </dataValidation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05"/>
  <sheetViews>
    <sheetView zoomScaleNormal="100" workbookViewId="0">
      <pane ySplit="5" topLeftCell="A6" activePane="bottomLeft" state="frozen"/>
      <selection pane="bottomLeft"/>
    </sheetView>
  </sheetViews>
  <sheetFormatPr defaultColWidth="8.6328125" defaultRowHeight="14.5" x14ac:dyDescent="0.35"/>
  <cols>
    <col min="1" max="1" width="12" customWidth="1"/>
    <col min="2" max="2" width="22" customWidth="1"/>
    <col min="3" max="3" width="12" customWidth="1"/>
    <col min="4" max="4" width="14" customWidth="1"/>
    <col min="5" max="5" width="18" customWidth="1"/>
    <col min="6" max="6" width="40" customWidth="1"/>
    <col min="7" max="7" width="22" customWidth="1"/>
    <col min="8" max="8" width="10" customWidth="1"/>
    <col min="9" max="9" width="12" customWidth="1"/>
    <col min="10" max="10" width="10" customWidth="1"/>
    <col min="11" max="11" width="18" customWidth="1"/>
  </cols>
  <sheetData>
    <row r="1" spans="1:11" ht="19.5" customHeight="1" x14ac:dyDescent="0.5">
      <c r="A1" s="33" t="s">
        <v>322</v>
      </c>
      <c r="B1" s="33"/>
      <c r="C1" s="33"/>
      <c r="D1" s="33"/>
      <c r="E1" s="33"/>
      <c r="F1" s="33"/>
      <c r="G1" s="33"/>
      <c r="H1" s="33"/>
      <c r="I1" s="33"/>
      <c r="J1" s="33"/>
    </row>
    <row r="2" spans="1:11" ht="15" customHeight="1" x14ac:dyDescent="0.35">
      <c r="A2" s="34" t="s">
        <v>323</v>
      </c>
      <c r="B2" s="34"/>
      <c r="C2" s="34"/>
      <c r="D2" s="34"/>
      <c r="E2" s="34"/>
      <c r="F2" s="34"/>
      <c r="G2" s="34"/>
      <c r="H2" s="34"/>
      <c r="I2" s="34"/>
      <c r="J2" s="34"/>
    </row>
    <row r="3" spans="1:11" ht="24.75" customHeight="1" x14ac:dyDescent="0.35">
      <c r="A3" s="40" t="s">
        <v>324</v>
      </c>
      <c r="B3" s="40"/>
      <c r="C3" s="40"/>
      <c r="D3" s="40"/>
      <c r="E3" s="40"/>
      <c r="F3" s="40"/>
      <c r="G3" s="40"/>
      <c r="H3" s="40"/>
      <c r="I3" s="40"/>
      <c r="J3" s="40"/>
    </row>
    <row r="5" spans="1:11" ht="31.5" customHeight="1" x14ac:dyDescent="0.35">
      <c r="A5" s="12" t="s">
        <v>197</v>
      </c>
      <c r="B5" s="12" t="s">
        <v>231</v>
      </c>
      <c r="C5" s="12" t="s">
        <v>325</v>
      </c>
      <c r="D5" s="12" t="s">
        <v>87</v>
      </c>
      <c r="E5" s="12" t="s">
        <v>326</v>
      </c>
      <c r="F5" s="12" t="s">
        <v>327</v>
      </c>
      <c r="G5" s="12" t="s">
        <v>328</v>
      </c>
      <c r="H5" s="12" t="s">
        <v>319</v>
      </c>
      <c r="I5" s="12" t="s">
        <v>329</v>
      </c>
      <c r="J5" s="12" t="s">
        <v>82</v>
      </c>
      <c r="K5" s="12" t="s">
        <v>264</v>
      </c>
    </row>
    <row r="6" spans="1:11" ht="15" customHeight="1" x14ac:dyDescent="0.35">
      <c r="A6" s="8"/>
      <c r="B6" s="5" t="str">
        <f>IFERROR(INDEX('Employee Master'!$B$5:$B$104,MATCH(A6,'Employee Master'!$A$5:$A$104,0)),"")</f>
        <v/>
      </c>
      <c r="C6" s="20"/>
      <c r="D6" s="8"/>
      <c r="E6" s="8"/>
      <c r="F6" s="8"/>
      <c r="G6" s="8"/>
      <c r="H6" s="5" t="str">
        <f>IF(D6="Verbal",Setup!$B$35,IF(D6="Written",Setup!$B$36,IF(D6="Final",Setup!$B$37,"")))</f>
        <v/>
      </c>
      <c r="I6" s="21" t="str">
        <f t="shared" ref="I6:I37" si="0">IF(OR(C6="",H6=""),"",EDATE(C6,H6))</f>
        <v/>
      </c>
      <c r="J6" s="5" t="str">
        <f t="shared" ref="J6:J37" ca="1" si="1">IF(I6="","",IF(D6="Dismissal","Closed",IF(TODAY()&gt;I6,"Lapsed","Active")))</f>
        <v/>
      </c>
      <c r="K6" s="10" t="str">
        <f>IFERROR(INDEX('Employee Master'!$D$5:$D$104,MATCH(A6,'Employee Master'!$A$5:$A$104,0)),"")</f>
        <v/>
      </c>
    </row>
    <row r="7" spans="1:11" ht="15" customHeight="1" x14ac:dyDescent="0.35">
      <c r="A7" s="8"/>
      <c r="B7" s="5" t="str">
        <f>IFERROR(INDEX('Employee Master'!$B$5:$B$104,MATCH(A7,'Employee Master'!$A$5:$A$104,0)),"")</f>
        <v/>
      </c>
      <c r="C7" s="20"/>
      <c r="D7" s="8"/>
      <c r="E7" s="8"/>
      <c r="F7" s="8"/>
      <c r="G7" s="8"/>
      <c r="H7" s="5" t="str">
        <f>IF(D7="Verbal",Setup!$B$35,IF(D7="Written",Setup!$B$36,IF(D7="Final",Setup!$B$37,"")))</f>
        <v/>
      </c>
      <c r="I7" s="21" t="str">
        <f t="shared" si="0"/>
        <v/>
      </c>
      <c r="J7" s="5" t="str">
        <f t="shared" ca="1" si="1"/>
        <v/>
      </c>
      <c r="K7" s="10" t="str">
        <f>IFERROR(INDEX('Employee Master'!$D$5:$D$104,MATCH(A7,'Employee Master'!$A$5:$A$104,0)),"")</f>
        <v/>
      </c>
    </row>
    <row r="8" spans="1:11" ht="15" customHeight="1" x14ac:dyDescent="0.35">
      <c r="A8" s="8"/>
      <c r="B8" s="5" t="str">
        <f>IFERROR(INDEX('Employee Master'!$B$5:$B$104,MATCH(A8,'Employee Master'!$A$5:$A$104,0)),"")</f>
        <v/>
      </c>
      <c r="C8" s="20"/>
      <c r="D8" s="8"/>
      <c r="E8" s="8"/>
      <c r="F8" s="8"/>
      <c r="G8" s="8"/>
      <c r="H8" s="5" t="str">
        <f>IF(D8="Verbal",Setup!$B$35,IF(D8="Written",Setup!$B$36,IF(D8="Final",Setup!$B$37,"")))</f>
        <v/>
      </c>
      <c r="I8" s="21" t="str">
        <f t="shared" si="0"/>
        <v/>
      </c>
      <c r="J8" s="5" t="str">
        <f t="shared" ca="1" si="1"/>
        <v/>
      </c>
      <c r="K8" s="10" t="str">
        <f>IFERROR(INDEX('Employee Master'!$D$5:$D$104,MATCH(A8,'Employee Master'!$A$5:$A$104,0)),"")</f>
        <v/>
      </c>
    </row>
    <row r="9" spans="1:11" ht="15" customHeight="1" x14ac:dyDescent="0.35">
      <c r="A9" s="8"/>
      <c r="B9" s="5" t="str">
        <f>IFERROR(INDEX('Employee Master'!$B$5:$B$104,MATCH(A9,'Employee Master'!$A$5:$A$104,0)),"")</f>
        <v/>
      </c>
      <c r="C9" s="20"/>
      <c r="D9" s="8"/>
      <c r="E9" s="8"/>
      <c r="F9" s="8"/>
      <c r="G9" s="8"/>
      <c r="H9" s="5" t="str">
        <f>IF(D9="Verbal",Setup!$B$35,IF(D9="Written",Setup!$B$36,IF(D9="Final",Setup!$B$37,"")))</f>
        <v/>
      </c>
      <c r="I9" s="21" t="str">
        <f t="shared" si="0"/>
        <v/>
      </c>
      <c r="J9" s="5" t="str">
        <f t="shared" ca="1" si="1"/>
        <v/>
      </c>
      <c r="K9" s="10" t="str">
        <f>IFERROR(INDEX('Employee Master'!$D$5:$D$104,MATCH(A9,'Employee Master'!$A$5:$A$104,0)),"")</f>
        <v/>
      </c>
    </row>
    <row r="10" spans="1:11" ht="15" customHeight="1" x14ac:dyDescent="0.35">
      <c r="A10" s="8"/>
      <c r="B10" s="5" t="str">
        <f>IFERROR(INDEX('Employee Master'!$B$5:$B$104,MATCH(A10,'Employee Master'!$A$5:$A$104,0)),"")</f>
        <v/>
      </c>
      <c r="C10" s="20"/>
      <c r="D10" s="8"/>
      <c r="E10" s="8"/>
      <c r="F10" s="8"/>
      <c r="G10" s="8"/>
      <c r="H10" s="5" t="str">
        <f>IF(D10="Verbal",Setup!$B$35,IF(D10="Written",Setup!$B$36,IF(D10="Final",Setup!$B$37,"")))</f>
        <v/>
      </c>
      <c r="I10" s="21" t="str">
        <f t="shared" si="0"/>
        <v/>
      </c>
      <c r="J10" s="5" t="str">
        <f t="shared" ca="1" si="1"/>
        <v/>
      </c>
      <c r="K10" s="10" t="str">
        <f>IFERROR(INDEX('Employee Master'!$D$5:$D$104,MATCH(A10,'Employee Master'!$A$5:$A$104,0)),"")</f>
        <v/>
      </c>
    </row>
    <row r="11" spans="1:11" ht="15" customHeight="1" x14ac:dyDescent="0.35">
      <c r="A11" s="8"/>
      <c r="B11" s="5" t="str">
        <f>IFERROR(INDEX('Employee Master'!$B$5:$B$104,MATCH(A11,'Employee Master'!$A$5:$A$104,0)),"")</f>
        <v/>
      </c>
      <c r="C11" s="20"/>
      <c r="D11" s="8"/>
      <c r="E11" s="8"/>
      <c r="F11" s="8"/>
      <c r="G11" s="8"/>
      <c r="H11" s="5" t="str">
        <f>IF(D11="Verbal",Setup!$B$35,IF(D11="Written",Setup!$B$36,IF(D11="Final",Setup!$B$37,"")))</f>
        <v/>
      </c>
      <c r="I11" s="21" t="str">
        <f t="shared" si="0"/>
        <v/>
      </c>
      <c r="J11" s="5" t="str">
        <f t="shared" ca="1" si="1"/>
        <v/>
      </c>
      <c r="K11" s="10" t="str">
        <f>IFERROR(INDEX('Employee Master'!$D$5:$D$104,MATCH(A11,'Employee Master'!$A$5:$A$104,0)),"")</f>
        <v/>
      </c>
    </row>
    <row r="12" spans="1:11" ht="15" customHeight="1" x14ac:dyDescent="0.35">
      <c r="A12" s="8"/>
      <c r="B12" s="5" t="str">
        <f>IFERROR(INDEX('Employee Master'!$B$5:$B$104,MATCH(A12,'Employee Master'!$A$5:$A$104,0)),"")</f>
        <v/>
      </c>
      <c r="C12" s="20"/>
      <c r="D12" s="8"/>
      <c r="E12" s="8"/>
      <c r="F12" s="8"/>
      <c r="G12" s="8"/>
      <c r="H12" s="5" t="str">
        <f>IF(D12="Verbal",Setup!$B$35,IF(D12="Written",Setup!$B$36,IF(D12="Final",Setup!$B$37,"")))</f>
        <v/>
      </c>
      <c r="I12" s="21" t="str">
        <f t="shared" si="0"/>
        <v/>
      </c>
      <c r="J12" s="5" t="str">
        <f t="shared" ca="1" si="1"/>
        <v/>
      </c>
      <c r="K12" s="10" t="str">
        <f>IFERROR(INDEX('Employee Master'!$D$5:$D$104,MATCH(A12,'Employee Master'!$A$5:$A$104,0)),"")</f>
        <v/>
      </c>
    </row>
    <row r="13" spans="1:11" ht="15" customHeight="1" x14ac:dyDescent="0.35">
      <c r="A13" s="8"/>
      <c r="B13" s="5" t="str">
        <f>IFERROR(INDEX('Employee Master'!$B$5:$B$104,MATCH(A13,'Employee Master'!$A$5:$A$104,0)),"")</f>
        <v/>
      </c>
      <c r="C13" s="20"/>
      <c r="D13" s="8"/>
      <c r="E13" s="8"/>
      <c r="F13" s="8"/>
      <c r="G13" s="8"/>
      <c r="H13" s="5" t="str">
        <f>IF(D13="Verbal",Setup!$B$35,IF(D13="Written",Setup!$B$36,IF(D13="Final",Setup!$B$37,"")))</f>
        <v/>
      </c>
      <c r="I13" s="21" t="str">
        <f t="shared" si="0"/>
        <v/>
      </c>
      <c r="J13" s="5" t="str">
        <f t="shared" ca="1" si="1"/>
        <v/>
      </c>
      <c r="K13" s="10" t="str">
        <f>IFERROR(INDEX('Employee Master'!$D$5:$D$104,MATCH(A13,'Employee Master'!$A$5:$A$104,0)),"")</f>
        <v/>
      </c>
    </row>
    <row r="14" spans="1:11" ht="15" customHeight="1" x14ac:dyDescent="0.35">
      <c r="A14" s="8"/>
      <c r="B14" s="5" t="str">
        <f>IFERROR(INDEX('Employee Master'!$B$5:$B$104,MATCH(A14,'Employee Master'!$A$5:$A$104,0)),"")</f>
        <v/>
      </c>
      <c r="C14" s="20"/>
      <c r="D14" s="8"/>
      <c r="E14" s="8"/>
      <c r="F14" s="8"/>
      <c r="G14" s="8"/>
      <c r="H14" s="5" t="str">
        <f>IF(D14="Verbal",Setup!$B$35,IF(D14="Written",Setup!$B$36,IF(D14="Final",Setup!$B$37,"")))</f>
        <v/>
      </c>
      <c r="I14" s="21" t="str">
        <f t="shared" si="0"/>
        <v/>
      </c>
      <c r="J14" s="5" t="str">
        <f t="shared" ca="1" si="1"/>
        <v/>
      </c>
      <c r="K14" s="10" t="str">
        <f>IFERROR(INDEX('Employee Master'!$D$5:$D$104,MATCH(A14,'Employee Master'!$A$5:$A$104,0)),"")</f>
        <v/>
      </c>
    </row>
    <row r="15" spans="1:11" ht="15" customHeight="1" x14ac:dyDescent="0.35">
      <c r="A15" s="8"/>
      <c r="B15" s="5" t="str">
        <f>IFERROR(INDEX('Employee Master'!$B$5:$B$104,MATCH(A15,'Employee Master'!$A$5:$A$104,0)),"")</f>
        <v/>
      </c>
      <c r="C15" s="20"/>
      <c r="D15" s="8"/>
      <c r="E15" s="8"/>
      <c r="F15" s="8"/>
      <c r="G15" s="8"/>
      <c r="H15" s="5" t="str">
        <f>IF(D15="Verbal",Setup!$B$35,IF(D15="Written",Setup!$B$36,IF(D15="Final",Setup!$B$37,"")))</f>
        <v/>
      </c>
      <c r="I15" s="21" t="str">
        <f t="shared" si="0"/>
        <v/>
      </c>
      <c r="J15" s="5" t="str">
        <f t="shared" ca="1" si="1"/>
        <v/>
      </c>
      <c r="K15" s="10" t="str">
        <f>IFERROR(INDEX('Employee Master'!$D$5:$D$104,MATCH(A15,'Employee Master'!$A$5:$A$104,0)),"")</f>
        <v/>
      </c>
    </row>
    <row r="16" spans="1:11" ht="15" customHeight="1" x14ac:dyDescent="0.35">
      <c r="A16" s="8"/>
      <c r="B16" s="5" t="str">
        <f>IFERROR(INDEX('Employee Master'!$B$5:$B$104,MATCH(A16,'Employee Master'!$A$5:$A$104,0)),"")</f>
        <v/>
      </c>
      <c r="C16" s="20"/>
      <c r="D16" s="8"/>
      <c r="E16" s="8"/>
      <c r="F16" s="8"/>
      <c r="G16" s="8"/>
      <c r="H16" s="5" t="str">
        <f>IF(D16="Verbal",Setup!$B$35,IF(D16="Written",Setup!$B$36,IF(D16="Final",Setup!$B$37,"")))</f>
        <v/>
      </c>
      <c r="I16" s="21" t="str">
        <f t="shared" si="0"/>
        <v/>
      </c>
      <c r="J16" s="5" t="str">
        <f t="shared" ca="1" si="1"/>
        <v/>
      </c>
      <c r="K16" s="10" t="str">
        <f>IFERROR(INDEX('Employee Master'!$D$5:$D$104,MATCH(A16,'Employee Master'!$A$5:$A$104,0)),"")</f>
        <v/>
      </c>
    </row>
    <row r="17" spans="1:11" ht="15" customHeight="1" x14ac:dyDescent="0.35">
      <c r="A17" s="8"/>
      <c r="B17" s="5" t="str">
        <f>IFERROR(INDEX('Employee Master'!$B$5:$B$104,MATCH(A17,'Employee Master'!$A$5:$A$104,0)),"")</f>
        <v/>
      </c>
      <c r="C17" s="20"/>
      <c r="D17" s="8"/>
      <c r="E17" s="8"/>
      <c r="F17" s="8"/>
      <c r="G17" s="8"/>
      <c r="H17" s="5" t="str">
        <f>IF(D17="Verbal",Setup!$B$35,IF(D17="Written",Setup!$B$36,IF(D17="Final",Setup!$B$37,"")))</f>
        <v/>
      </c>
      <c r="I17" s="21" t="str">
        <f t="shared" si="0"/>
        <v/>
      </c>
      <c r="J17" s="5" t="str">
        <f t="shared" ca="1" si="1"/>
        <v/>
      </c>
      <c r="K17" s="10" t="str">
        <f>IFERROR(INDEX('Employee Master'!$D$5:$D$104,MATCH(A17,'Employee Master'!$A$5:$A$104,0)),"")</f>
        <v/>
      </c>
    </row>
    <row r="18" spans="1:11" ht="15" customHeight="1" x14ac:dyDescent="0.35">
      <c r="A18" s="8"/>
      <c r="B18" s="5" t="str">
        <f>IFERROR(INDEX('Employee Master'!$B$5:$B$104,MATCH(A18,'Employee Master'!$A$5:$A$104,0)),"")</f>
        <v/>
      </c>
      <c r="C18" s="20"/>
      <c r="D18" s="8"/>
      <c r="E18" s="8"/>
      <c r="F18" s="8"/>
      <c r="G18" s="8"/>
      <c r="H18" s="5" t="str">
        <f>IF(D18="Verbal",Setup!$B$35,IF(D18="Written",Setup!$B$36,IF(D18="Final",Setup!$B$37,"")))</f>
        <v/>
      </c>
      <c r="I18" s="21" t="str">
        <f t="shared" si="0"/>
        <v/>
      </c>
      <c r="J18" s="5" t="str">
        <f t="shared" ca="1" si="1"/>
        <v/>
      </c>
      <c r="K18" s="10" t="str">
        <f>IFERROR(INDEX('Employee Master'!$D$5:$D$104,MATCH(A18,'Employee Master'!$A$5:$A$104,0)),"")</f>
        <v/>
      </c>
    </row>
    <row r="19" spans="1:11" ht="15" customHeight="1" x14ac:dyDescent="0.35">
      <c r="A19" s="8"/>
      <c r="B19" s="5" t="str">
        <f>IFERROR(INDEX('Employee Master'!$B$5:$B$104,MATCH(A19,'Employee Master'!$A$5:$A$104,0)),"")</f>
        <v/>
      </c>
      <c r="C19" s="20"/>
      <c r="D19" s="8"/>
      <c r="E19" s="8"/>
      <c r="F19" s="8"/>
      <c r="G19" s="8"/>
      <c r="H19" s="5" t="str">
        <f>IF(D19="Verbal",Setup!$B$35,IF(D19="Written",Setup!$B$36,IF(D19="Final",Setup!$B$37,"")))</f>
        <v/>
      </c>
      <c r="I19" s="21" t="str">
        <f t="shared" si="0"/>
        <v/>
      </c>
      <c r="J19" s="5" t="str">
        <f t="shared" ca="1" si="1"/>
        <v/>
      </c>
      <c r="K19" s="10" t="str">
        <f>IFERROR(INDEX('Employee Master'!$D$5:$D$104,MATCH(A19,'Employee Master'!$A$5:$A$104,0)),"")</f>
        <v/>
      </c>
    </row>
    <row r="20" spans="1:11" ht="15" customHeight="1" x14ac:dyDescent="0.35">
      <c r="A20" s="8"/>
      <c r="B20" s="5" t="str">
        <f>IFERROR(INDEX('Employee Master'!$B$5:$B$104,MATCH(A20,'Employee Master'!$A$5:$A$104,0)),"")</f>
        <v/>
      </c>
      <c r="C20" s="20"/>
      <c r="D20" s="8"/>
      <c r="E20" s="8"/>
      <c r="F20" s="8"/>
      <c r="G20" s="8"/>
      <c r="H20" s="5" t="str">
        <f>IF(D20="Verbal",Setup!$B$35,IF(D20="Written",Setup!$B$36,IF(D20="Final",Setup!$B$37,"")))</f>
        <v/>
      </c>
      <c r="I20" s="21" t="str">
        <f t="shared" si="0"/>
        <v/>
      </c>
      <c r="J20" s="5" t="str">
        <f t="shared" ca="1" si="1"/>
        <v/>
      </c>
      <c r="K20" s="10" t="str">
        <f>IFERROR(INDEX('Employee Master'!$D$5:$D$104,MATCH(A20,'Employee Master'!$A$5:$A$104,0)),"")</f>
        <v/>
      </c>
    </row>
    <row r="21" spans="1:11" ht="15" customHeight="1" x14ac:dyDescent="0.35">
      <c r="A21" s="8"/>
      <c r="B21" s="5" t="str">
        <f>IFERROR(INDEX('Employee Master'!$B$5:$B$104,MATCH(A21,'Employee Master'!$A$5:$A$104,0)),"")</f>
        <v/>
      </c>
      <c r="C21" s="20"/>
      <c r="D21" s="8"/>
      <c r="E21" s="8"/>
      <c r="F21" s="8"/>
      <c r="G21" s="8"/>
      <c r="H21" s="5" t="str">
        <f>IF(D21="Verbal",Setup!$B$35,IF(D21="Written",Setup!$B$36,IF(D21="Final",Setup!$B$37,"")))</f>
        <v/>
      </c>
      <c r="I21" s="21" t="str">
        <f t="shared" si="0"/>
        <v/>
      </c>
      <c r="J21" s="5" t="str">
        <f t="shared" ca="1" si="1"/>
        <v/>
      </c>
      <c r="K21" s="10" t="str">
        <f>IFERROR(INDEX('Employee Master'!$D$5:$D$104,MATCH(A21,'Employee Master'!$A$5:$A$104,0)),"")</f>
        <v/>
      </c>
    </row>
    <row r="22" spans="1:11" ht="15" customHeight="1" x14ac:dyDescent="0.35">
      <c r="A22" s="8"/>
      <c r="B22" s="5" t="str">
        <f>IFERROR(INDEX('Employee Master'!$B$5:$B$104,MATCH(A22,'Employee Master'!$A$5:$A$104,0)),"")</f>
        <v/>
      </c>
      <c r="C22" s="20"/>
      <c r="D22" s="8"/>
      <c r="E22" s="8"/>
      <c r="F22" s="8"/>
      <c r="G22" s="8"/>
      <c r="H22" s="5" t="str">
        <f>IF(D22="Verbal",Setup!$B$35,IF(D22="Written",Setup!$B$36,IF(D22="Final",Setup!$B$37,"")))</f>
        <v/>
      </c>
      <c r="I22" s="21" t="str">
        <f t="shared" si="0"/>
        <v/>
      </c>
      <c r="J22" s="5" t="str">
        <f t="shared" ca="1" si="1"/>
        <v/>
      </c>
      <c r="K22" s="10" t="str">
        <f>IFERROR(INDEX('Employee Master'!$D$5:$D$104,MATCH(A22,'Employee Master'!$A$5:$A$104,0)),"")</f>
        <v/>
      </c>
    </row>
    <row r="23" spans="1:11" ht="15" customHeight="1" x14ac:dyDescent="0.35">
      <c r="A23" s="8"/>
      <c r="B23" s="5" t="str">
        <f>IFERROR(INDEX('Employee Master'!$B$5:$B$104,MATCH(A23,'Employee Master'!$A$5:$A$104,0)),"")</f>
        <v/>
      </c>
      <c r="C23" s="20"/>
      <c r="D23" s="8"/>
      <c r="E23" s="8"/>
      <c r="F23" s="8"/>
      <c r="G23" s="8"/>
      <c r="H23" s="5" t="str">
        <f>IF(D23="Verbal",Setup!$B$35,IF(D23="Written",Setup!$B$36,IF(D23="Final",Setup!$B$37,"")))</f>
        <v/>
      </c>
      <c r="I23" s="21" t="str">
        <f t="shared" si="0"/>
        <v/>
      </c>
      <c r="J23" s="5" t="str">
        <f t="shared" ca="1" si="1"/>
        <v/>
      </c>
      <c r="K23" s="10" t="str">
        <f>IFERROR(INDEX('Employee Master'!$D$5:$D$104,MATCH(A23,'Employee Master'!$A$5:$A$104,0)),"")</f>
        <v/>
      </c>
    </row>
    <row r="24" spans="1:11" ht="15" customHeight="1" x14ac:dyDescent="0.35">
      <c r="A24" s="8"/>
      <c r="B24" s="5" t="str">
        <f>IFERROR(INDEX('Employee Master'!$B$5:$B$104,MATCH(A24,'Employee Master'!$A$5:$A$104,0)),"")</f>
        <v/>
      </c>
      <c r="C24" s="20"/>
      <c r="D24" s="8"/>
      <c r="E24" s="8"/>
      <c r="F24" s="8"/>
      <c r="G24" s="8"/>
      <c r="H24" s="5" t="str">
        <f>IF(D24="Verbal",Setup!$B$35,IF(D24="Written",Setup!$B$36,IF(D24="Final",Setup!$B$37,"")))</f>
        <v/>
      </c>
      <c r="I24" s="21" t="str">
        <f t="shared" si="0"/>
        <v/>
      </c>
      <c r="J24" s="5" t="str">
        <f t="shared" ca="1" si="1"/>
        <v/>
      </c>
      <c r="K24" s="10" t="str">
        <f>IFERROR(INDEX('Employee Master'!$D$5:$D$104,MATCH(A24,'Employee Master'!$A$5:$A$104,0)),"")</f>
        <v/>
      </c>
    </row>
    <row r="25" spans="1:11" ht="15" customHeight="1" x14ac:dyDescent="0.35">
      <c r="A25" s="8"/>
      <c r="B25" s="5" t="str">
        <f>IFERROR(INDEX('Employee Master'!$B$5:$B$104,MATCH(A25,'Employee Master'!$A$5:$A$104,0)),"")</f>
        <v/>
      </c>
      <c r="C25" s="20"/>
      <c r="D25" s="8"/>
      <c r="E25" s="8"/>
      <c r="F25" s="8"/>
      <c r="G25" s="8"/>
      <c r="H25" s="5" t="str">
        <f>IF(D25="Verbal",Setup!$B$35,IF(D25="Written",Setup!$B$36,IF(D25="Final",Setup!$B$37,"")))</f>
        <v/>
      </c>
      <c r="I25" s="21" t="str">
        <f t="shared" si="0"/>
        <v/>
      </c>
      <c r="J25" s="5" t="str">
        <f t="shared" ca="1" si="1"/>
        <v/>
      </c>
      <c r="K25" s="10" t="str">
        <f>IFERROR(INDEX('Employee Master'!$D$5:$D$104,MATCH(A25,'Employee Master'!$A$5:$A$104,0)),"")</f>
        <v/>
      </c>
    </row>
    <row r="26" spans="1:11" ht="15" customHeight="1" x14ac:dyDescent="0.35">
      <c r="A26" s="8"/>
      <c r="B26" s="5" t="str">
        <f>IFERROR(INDEX('Employee Master'!$B$5:$B$104,MATCH(A26,'Employee Master'!$A$5:$A$104,0)),"")</f>
        <v/>
      </c>
      <c r="C26" s="20"/>
      <c r="D26" s="8"/>
      <c r="E26" s="8"/>
      <c r="F26" s="8"/>
      <c r="G26" s="8"/>
      <c r="H26" s="5" t="str">
        <f>IF(D26="Verbal",Setup!$B$35,IF(D26="Written",Setup!$B$36,IF(D26="Final",Setup!$B$37,"")))</f>
        <v/>
      </c>
      <c r="I26" s="21" t="str">
        <f t="shared" si="0"/>
        <v/>
      </c>
      <c r="J26" s="5" t="str">
        <f t="shared" ca="1" si="1"/>
        <v/>
      </c>
      <c r="K26" s="10" t="str">
        <f>IFERROR(INDEX('Employee Master'!$D$5:$D$104,MATCH(A26,'Employee Master'!$A$5:$A$104,0)),"")</f>
        <v/>
      </c>
    </row>
    <row r="27" spans="1:11" ht="15" customHeight="1" x14ac:dyDescent="0.35">
      <c r="A27" s="8"/>
      <c r="B27" s="5" t="str">
        <f>IFERROR(INDEX('Employee Master'!$B$5:$B$104,MATCH(A27,'Employee Master'!$A$5:$A$104,0)),"")</f>
        <v/>
      </c>
      <c r="C27" s="20"/>
      <c r="D27" s="8"/>
      <c r="E27" s="8"/>
      <c r="F27" s="8"/>
      <c r="G27" s="8"/>
      <c r="H27" s="5" t="str">
        <f>IF(D27="Verbal",Setup!$B$35,IF(D27="Written",Setup!$B$36,IF(D27="Final",Setup!$B$37,"")))</f>
        <v/>
      </c>
      <c r="I27" s="21" t="str">
        <f t="shared" si="0"/>
        <v/>
      </c>
      <c r="J27" s="5" t="str">
        <f t="shared" ca="1" si="1"/>
        <v/>
      </c>
      <c r="K27" s="10" t="str">
        <f>IFERROR(INDEX('Employee Master'!$D$5:$D$104,MATCH(A27,'Employee Master'!$A$5:$A$104,0)),"")</f>
        <v/>
      </c>
    </row>
    <row r="28" spans="1:11" ht="15" customHeight="1" x14ac:dyDescent="0.35">
      <c r="A28" s="8"/>
      <c r="B28" s="5" t="str">
        <f>IFERROR(INDEX('Employee Master'!$B$5:$B$104,MATCH(A28,'Employee Master'!$A$5:$A$104,0)),"")</f>
        <v/>
      </c>
      <c r="C28" s="20"/>
      <c r="D28" s="8"/>
      <c r="E28" s="8"/>
      <c r="F28" s="8"/>
      <c r="G28" s="8"/>
      <c r="H28" s="5" t="str">
        <f>IF(D28="Verbal",Setup!$B$35,IF(D28="Written",Setup!$B$36,IF(D28="Final",Setup!$B$37,"")))</f>
        <v/>
      </c>
      <c r="I28" s="21" t="str">
        <f t="shared" si="0"/>
        <v/>
      </c>
      <c r="J28" s="5" t="str">
        <f t="shared" ca="1" si="1"/>
        <v/>
      </c>
      <c r="K28" s="10" t="str">
        <f>IFERROR(INDEX('Employee Master'!$D$5:$D$104,MATCH(A28,'Employee Master'!$A$5:$A$104,0)),"")</f>
        <v/>
      </c>
    </row>
    <row r="29" spans="1:11" ht="15" customHeight="1" x14ac:dyDescent="0.35">
      <c r="A29" s="8"/>
      <c r="B29" s="5" t="str">
        <f>IFERROR(INDEX('Employee Master'!$B$5:$B$104,MATCH(A29,'Employee Master'!$A$5:$A$104,0)),"")</f>
        <v/>
      </c>
      <c r="C29" s="20"/>
      <c r="D29" s="8"/>
      <c r="E29" s="8"/>
      <c r="F29" s="8"/>
      <c r="G29" s="8"/>
      <c r="H29" s="5" t="str">
        <f>IF(D29="Verbal",Setup!$B$35,IF(D29="Written",Setup!$B$36,IF(D29="Final",Setup!$B$37,"")))</f>
        <v/>
      </c>
      <c r="I29" s="21" t="str">
        <f t="shared" si="0"/>
        <v/>
      </c>
      <c r="J29" s="5" t="str">
        <f t="shared" ca="1" si="1"/>
        <v/>
      </c>
      <c r="K29" s="10" t="str">
        <f>IFERROR(INDEX('Employee Master'!$D$5:$D$104,MATCH(A29,'Employee Master'!$A$5:$A$104,0)),"")</f>
        <v/>
      </c>
    </row>
    <row r="30" spans="1:11" ht="15" customHeight="1" x14ac:dyDescent="0.35">
      <c r="A30" s="8"/>
      <c r="B30" s="5" t="str">
        <f>IFERROR(INDEX('Employee Master'!$B$5:$B$104,MATCH(A30,'Employee Master'!$A$5:$A$104,0)),"")</f>
        <v/>
      </c>
      <c r="C30" s="20"/>
      <c r="D30" s="8"/>
      <c r="E30" s="8"/>
      <c r="F30" s="8"/>
      <c r="G30" s="8"/>
      <c r="H30" s="5" t="str">
        <f>IF(D30="Verbal",Setup!$B$35,IF(D30="Written",Setup!$B$36,IF(D30="Final",Setup!$B$37,"")))</f>
        <v/>
      </c>
      <c r="I30" s="21" t="str">
        <f t="shared" si="0"/>
        <v/>
      </c>
      <c r="J30" s="5" t="str">
        <f t="shared" ca="1" si="1"/>
        <v/>
      </c>
      <c r="K30" s="10" t="str">
        <f>IFERROR(INDEX('Employee Master'!$D$5:$D$104,MATCH(A30,'Employee Master'!$A$5:$A$104,0)),"")</f>
        <v/>
      </c>
    </row>
    <row r="31" spans="1:11" ht="15" customHeight="1" x14ac:dyDescent="0.35">
      <c r="A31" s="8"/>
      <c r="B31" s="5" t="str">
        <f>IFERROR(INDEX('Employee Master'!$B$5:$B$104,MATCH(A31,'Employee Master'!$A$5:$A$104,0)),"")</f>
        <v/>
      </c>
      <c r="C31" s="20"/>
      <c r="D31" s="8"/>
      <c r="E31" s="8"/>
      <c r="F31" s="8"/>
      <c r="G31" s="8"/>
      <c r="H31" s="5" t="str">
        <f>IF(D31="Verbal",Setup!$B$35,IF(D31="Written",Setup!$B$36,IF(D31="Final",Setup!$B$37,"")))</f>
        <v/>
      </c>
      <c r="I31" s="21" t="str">
        <f t="shared" si="0"/>
        <v/>
      </c>
      <c r="J31" s="5" t="str">
        <f t="shared" ca="1" si="1"/>
        <v/>
      </c>
      <c r="K31" s="10" t="str">
        <f>IFERROR(INDEX('Employee Master'!$D$5:$D$104,MATCH(A31,'Employee Master'!$A$5:$A$104,0)),"")</f>
        <v/>
      </c>
    </row>
    <row r="32" spans="1:11" ht="15" customHeight="1" x14ac:dyDescent="0.35">
      <c r="A32" s="8"/>
      <c r="B32" s="5" t="str">
        <f>IFERROR(INDEX('Employee Master'!$B$5:$B$104,MATCH(A32,'Employee Master'!$A$5:$A$104,0)),"")</f>
        <v/>
      </c>
      <c r="C32" s="20"/>
      <c r="D32" s="8"/>
      <c r="E32" s="8"/>
      <c r="F32" s="8"/>
      <c r="G32" s="8"/>
      <c r="H32" s="5" t="str">
        <f>IF(D32="Verbal",Setup!$B$35,IF(D32="Written",Setup!$B$36,IF(D32="Final",Setup!$B$37,"")))</f>
        <v/>
      </c>
      <c r="I32" s="21" t="str">
        <f t="shared" si="0"/>
        <v/>
      </c>
      <c r="J32" s="5" t="str">
        <f t="shared" ca="1" si="1"/>
        <v/>
      </c>
      <c r="K32" s="10" t="str">
        <f>IFERROR(INDEX('Employee Master'!$D$5:$D$104,MATCH(A32,'Employee Master'!$A$5:$A$104,0)),"")</f>
        <v/>
      </c>
    </row>
    <row r="33" spans="1:11" ht="15" customHeight="1" x14ac:dyDescent="0.35">
      <c r="A33" s="8"/>
      <c r="B33" s="5" t="str">
        <f>IFERROR(INDEX('Employee Master'!$B$5:$B$104,MATCH(A33,'Employee Master'!$A$5:$A$104,0)),"")</f>
        <v/>
      </c>
      <c r="C33" s="20"/>
      <c r="D33" s="8"/>
      <c r="E33" s="8"/>
      <c r="F33" s="8"/>
      <c r="G33" s="8"/>
      <c r="H33" s="5" t="str">
        <f>IF(D33="Verbal",Setup!$B$35,IF(D33="Written",Setup!$B$36,IF(D33="Final",Setup!$B$37,"")))</f>
        <v/>
      </c>
      <c r="I33" s="21" t="str">
        <f t="shared" si="0"/>
        <v/>
      </c>
      <c r="J33" s="5" t="str">
        <f t="shared" ca="1" si="1"/>
        <v/>
      </c>
      <c r="K33" s="10" t="str">
        <f>IFERROR(INDEX('Employee Master'!$D$5:$D$104,MATCH(A33,'Employee Master'!$A$5:$A$104,0)),"")</f>
        <v/>
      </c>
    </row>
    <row r="34" spans="1:11" ht="15" customHeight="1" x14ac:dyDescent="0.35">
      <c r="A34" s="8"/>
      <c r="B34" s="5" t="str">
        <f>IFERROR(INDEX('Employee Master'!$B$5:$B$104,MATCH(A34,'Employee Master'!$A$5:$A$104,0)),"")</f>
        <v/>
      </c>
      <c r="C34" s="20"/>
      <c r="D34" s="8"/>
      <c r="E34" s="8"/>
      <c r="F34" s="8"/>
      <c r="G34" s="8"/>
      <c r="H34" s="5" t="str">
        <f>IF(D34="Verbal",Setup!$B$35,IF(D34="Written",Setup!$B$36,IF(D34="Final",Setup!$B$37,"")))</f>
        <v/>
      </c>
      <c r="I34" s="21" t="str">
        <f t="shared" si="0"/>
        <v/>
      </c>
      <c r="J34" s="5" t="str">
        <f t="shared" ca="1" si="1"/>
        <v/>
      </c>
      <c r="K34" s="10" t="str">
        <f>IFERROR(INDEX('Employee Master'!$D$5:$D$104,MATCH(A34,'Employee Master'!$A$5:$A$104,0)),"")</f>
        <v/>
      </c>
    </row>
    <row r="35" spans="1:11" ht="15" customHeight="1" x14ac:dyDescent="0.35">
      <c r="A35" s="8"/>
      <c r="B35" s="5" t="str">
        <f>IFERROR(INDEX('Employee Master'!$B$5:$B$104,MATCH(A35,'Employee Master'!$A$5:$A$104,0)),"")</f>
        <v/>
      </c>
      <c r="C35" s="20"/>
      <c r="D35" s="8"/>
      <c r="E35" s="8"/>
      <c r="F35" s="8"/>
      <c r="G35" s="8"/>
      <c r="H35" s="5" t="str">
        <f>IF(D35="Verbal",Setup!$B$35,IF(D35="Written",Setup!$B$36,IF(D35="Final",Setup!$B$37,"")))</f>
        <v/>
      </c>
      <c r="I35" s="21" t="str">
        <f t="shared" si="0"/>
        <v/>
      </c>
      <c r="J35" s="5" t="str">
        <f t="shared" ca="1" si="1"/>
        <v/>
      </c>
      <c r="K35" s="10" t="str">
        <f>IFERROR(INDEX('Employee Master'!$D$5:$D$104,MATCH(A35,'Employee Master'!$A$5:$A$104,0)),"")</f>
        <v/>
      </c>
    </row>
    <row r="36" spans="1:11" ht="15" customHeight="1" x14ac:dyDescent="0.35">
      <c r="A36" s="8"/>
      <c r="B36" s="5" t="str">
        <f>IFERROR(INDEX('Employee Master'!$B$5:$B$104,MATCH(A36,'Employee Master'!$A$5:$A$104,0)),"")</f>
        <v/>
      </c>
      <c r="C36" s="20"/>
      <c r="D36" s="8"/>
      <c r="E36" s="8"/>
      <c r="F36" s="8"/>
      <c r="G36" s="8"/>
      <c r="H36" s="5" t="str">
        <f>IF(D36="Verbal",Setup!$B$35,IF(D36="Written",Setup!$B$36,IF(D36="Final",Setup!$B$37,"")))</f>
        <v/>
      </c>
      <c r="I36" s="21" t="str">
        <f t="shared" si="0"/>
        <v/>
      </c>
      <c r="J36" s="5" t="str">
        <f t="shared" ca="1" si="1"/>
        <v/>
      </c>
      <c r="K36" s="10" t="str">
        <f>IFERROR(INDEX('Employee Master'!$D$5:$D$104,MATCH(A36,'Employee Master'!$A$5:$A$104,0)),"")</f>
        <v/>
      </c>
    </row>
    <row r="37" spans="1:11" ht="15" customHeight="1" x14ac:dyDescent="0.35">
      <c r="A37" s="8"/>
      <c r="B37" s="5" t="str">
        <f>IFERROR(INDEX('Employee Master'!$B$5:$B$104,MATCH(A37,'Employee Master'!$A$5:$A$104,0)),"")</f>
        <v/>
      </c>
      <c r="C37" s="20"/>
      <c r="D37" s="8"/>
      <c r="E37" s="8"/>
      <c r="F37" s="8"/>
      <c r="G37" s="8"/>
      <c r="H37" s="5" t="str">
        <f>IF(D37="Verbal",Setup!$B$35,IF(D37="Written",Setup!$B$36,IF(D37="Final",Setup!$B$37,"")))</f>
        <v/>
      </c>
      <c r="I37" s="21" t="str">
        <f t="shared" si="0"/>
        <v/>
      </c>
      <c r="J37" s="5" t="str">
        <f t="shared" ca="1" si="1"/>
        <v/>
      </c>
      <c r="K37" s="10" t="str">
        <f>IFERROR(INDEX('Employee Master'!$D$5:$D$104,MATCH(A37,'Employee Master'!$A$5:$A$104,0)),"")</f>
        <v/>
      </c>
    </row>
    <row r="38" spans="1:11" ht="15" customHeight="1" x14ac:dyDescent="0.35">
      <c r="A38" s="8"/>
      <c r="B38" s="5" t="str">
        <f>IFERROR(INDEX('Employee Master'!$B$5:$B$104,MATCH(A38,'Employee Master'!$A$5:$A$104,0)),"")</f>
        <v/>
      </c>
      <c r="C38" s="20"/>
      <c r="D38" s="8"/>
      <c r="E38" s="8"/>
      <c r="F38" s="8"/>
      <c r="G38" s="8"/>
      <c r="H38" s="5" t="str">
        <f>IF(D38="Verbal",Setup!$B$35,IF(D38="Written",Setup!$B$36,IF(D38="Final",Setup!$B$37,"")))</f>
        <v/>
      </c>
      <c r="I38" s="21" t="str">
        <f t="shared" ref="I38:I69" si="2">IF(OR(C38="",H38=""),"",EDATE(C38,H38))</f>
        <v/>
      </c>
      <c r="J38" s="5" t="str">
        <f t="shared" ref="J38:J69" ca="1" si="3">IF(I38="","",IF(D38="Dismissal","Closed",IF(TODAY()&gt;I38,"Lapsed","Active")))</f>
        <v/>
      </c>
      <c r="K38" s="10" t="str">
        <f>IFERROR(INDEX('Employee Master'!$D$5:$D$104,MATCH(A38,'Employee Master'!$A$5:$A$104,0)),"")</f>
        <v/>
      </c>
    </row>
    <row r="39" spans="1:11" ht="15" customHeight="1" x14ac:dyDescent="0.35">
      <c r="A39" s="8"/>
      <c r="B39" s="5" t="str">
        <f>IFERROR(INDEX('Employee Master'!$B$5:$B$104,MATCH(A39,'Employee Master'!$A$5:$A$104,0)),"")</f>
        <v/>
      </c>
      <c r="C39" s="20"/>
      <c r="D39" s="8"/>
      <c r="E39" s="8"/>
      <c r="F39" s="8"/>
      <c r="G39" s="8"/>
      <c r="H39" s="5" t="str">
        <f>IF(D39="Verbal",Setup!$B$35,IF(D39="Written",Setup!$B$36,IF(D39="Final",Setup!$B$37,"")))</f>
        <v/>
      </c>
      <c r="I39" s="21" t="str">
        <f t="shared" si="2"/>
        <v/>
      </c>
      <c r="J39" s="5" t="str">
        <f t="shared" ca="1" si="3"/>
        <v/>
      </c>
      <c r="K39" s="10" t="str">
        <f>IFERROR(INDEX('Employee Master'!$D$5:$D$104,MATCH(A39,'Employee Master'!$A$5:$A$104,0)),"")</f>
        <v/>
      </c>
    </row>
    <row r="40" spans="1:11" ht="15" customHeight="1" x14ac:dyDescent="0.35">
      <c r="A40" s="8"/>
      <c r="B40" s="5" t="str">
        <f>IFERROR(INDEX('Employee Master'!$B$5:$B$104,MATCH(A40,'Employee Master'!$A$5:$A$104,0)),"")</f>
        <v/>
      </c>
      <c r="C40" s="20"/>
      <c r="D40" s="8"/>
      <c r="E40" s="8"/>
      <c r="F40" s="8"/>
      <c r="G40" s="8"/>
      <c r="H40" s="5" t="str">
        <f>IF(D40="Verbal",Setup!$B$35,IF(D40="Written",Setup!$B$36,IF(D40="Final",Setup!$B$37,"")))</f>
        <v/>
      </c>
      <c r="I40" s="21" t="str">
        <f t="shared" si="2"/>
        <v/>
      </c>
      <c r="J40" s="5" t="str">
        <f t="shared" ca="1" si="3"/>
        <v/>
      </c>
      <c r="K40" s="10" t="str">
        <f>IFERROR(INDEX('Employee Master'!$D$5:$D$104,MATCH(A40,'Employee Master'!$A$5:$A$104,0)),"")</f>
        <v/>
      </c>
    </row>
    <row r="41" spans="1:11" ht="15" customHeight="1" x14ac:dyDescent="0.35">
      <c r="A41" s="8"/>
      <c r="B41" s="5" t="str">
        <f>IFERROR(INDEX('Employee Master'!$B$5:$B$104,MATCH(A41,'Employee Master'!$A$5:$A$104,0)),"")</f>
        <v/>
      </c>
      <c r="C41" s="20"/>
      <c r="D41" s="8"/>
      <c r="E41" s="8"/>
      <c r="F41" s="8"/>
      <c r="G41" s="8"/>
      <c r="H41" s="5" t="str">
        <f>IF(D41="Verbal",Setup!$B$35,IF(D41="Written",Setup!$B$36,IF(D41="Final",Setup!$B$37,"")))</f>
        <v/>
      </c>
      <c r="I41" s="21" t="str">
        <f t="shared" si="2"/>
        <v/>
      </c>
      <c r="J41" s="5" t="str">
        <f t="shared" ca="1" si="3"/>
        <v/>
      </c>
      <c r="K41" s="10" t="str">
        <f>IFERROR(INDEX('Employee Master'!$D$5:$D$104,MATCH(A41,'Employee Master'!$A$5:$A$104,0)),"")</f>
        <v/>
      </c>
    </row>
    <row r="42" spans="1:11" ht="15" customHeight="1" x14ac:dyDescent="0.35">
      <c r="A42" s="8"/>
      <c r="B42" s="5" t="str">
        <f>IFERROR(INDEX('Employee Master'!$B$5:$B$104,MATCH(A42,'Employee Master'!$A$5:$A$104,0)),"")</f>
        <v/>
      </c>
      <c r="C42" s="20"/>
      <c r="D42" s="8"/>
      <c r="E42" s="8"/>
      <c r="F42" s="8"/>
      <c r="G42" s="8"/>
      <c r="H42" s="5" t="str">
        <f>IF(D42="Verbal",Setup!$B$35,IF(D42="Written",Setup!$B$36,IF(D42="Final",Setup!$B$37,"")))</f>
        <v/>
      </c>
      <c r="I42" s="21" t="str">
        <f t="shared" si="2"/>
        <v/>
      </c>
      <c r="J42" s="5" t="str">
        <f t="shared" ca="1" si="3"/>
        <v/>
      </c>
      <c r="K42" s="10" t="str">
        <f>IFERROR(INDEX('Employee Master'!$D$5:$D$104,MATCH(A42,'Employee Master'!$A$5:$A$104,0)),"")</f>
        <v/>
      </c>
    </row>
    <row r="43" spans="1:11" ht="15" customHeight="1" x14ac:dyDescent="0.35">
      <c r="A43" s="8"/>
      <c r="B43" s="5" t="str">
        <f>IFERROR(INDEX('Employee Master'!$B$5:$B$104,MATCH(A43,'Employee Master'!$A$5:$A$104,0)),"")</f>
        <v/>
      </c>
      <c r="C43" s="20"/>
      <c r="D43" s="8"/>
      <c r="E43" s="8"/>
      <c r="F43" s="8"/>
      <c r="G43" s="8"/>
      <c r="H43" s="5" t="str">
        <f>IF(D43="Verbal",Setup!$B$35,IF(D43="Written",Setup!$B$36,IF(D43="Final",Setup!$B$37,"")))</f>
        <v/>
      </c>
      <c r="I43" s="21" t="str">
        <f t="shared" si="2"/>
        <v/>
      </c>
      <c r="J43" s="5" t="str">
        <f t="shared" ca="1" si="3"/>
        <v/>
      </c>
      <c r="K43" s="10" t="str">
        <f>IFERROR(INDEX('Employee Master'!$D$5:$D$104,MATCH(A43,'Employee Master'!$A$5:$A$104,0)),"")</f>
        <v/>
      </c>
    </row>
    <row r="44" spans="1:11" ht="15" customHeight="1" x14ac:dyDescent="0.35">
      <c r="A44" s="8"/>
      <c r="B44" s="5" t="str">
        <f>IFERROR(INDEX('Employee Master'!$B$5:$B$104,MATCH(A44,'Employee Master'!$A$5:$A$104,0)),"")</f>
        <v/>
      </c>
      <c r="C44" s="20"/>
      <c r="D44" s="8"/>
      <c r="E44" s="8"/>
      <c r="F44" s="8"/>
      <c r="G44" s="8"/>
      <c r="H44" s="5" t="str">
        <f>IF(D44="Verbal",Setup!$B$35,IF(D44="Written",Setup!$B$36,IF(D44="Final",Setup!$B$37,"")))</f>
        <v/>
      </c>
      <c r="I44" s="21" t="str">
        <f t="shared" si="2"/>
        <v/>
      </c>
      <c r="J44" s="5" t="str">
        <f t="shared" ca="1" si="3"/>
        <v/>
      </c>
      <c r="K44" s="10" t="str">
        <f>IFERROR(INDEX('Employee Master'!$D$5:$D$104,MATCH(A44,'Employee Master'!$A$5:$A$104,0)),"")</f>
        <v/>
      </c>
    </row>
    <row r="45" spans="1:11" ht="15" customHeight="1" x14ac:dyDescent="0.35">
      <c r="A45" s="8"/>
      <c r="B45" s="5" t="str">
        <f>IFERROR(INDEX('Employee Master'!$B$5:$B$104,MATCH(A45,'Employee Master'!$A$5:$A$104,0)),"")</f>
        <v/>
      </c>
      <c r="C45" s="20"/>
      <c r="D45" s="8"/>
      <c r="E45" s="8"/>
      <c r="F45" s="8"/>
      <c r="G45" s="8"/>
      <c r="H45" s="5" t="str">
        <f>IF(D45="Verbal",Setup!$B$35,IF(D45="Written",Setup!$B$36,IF(D45="Final",Setup!$B$37,"")))</f>
        <v/>
      </c>
      <c r="I45" s="21" t="str">
        <f t="shared" si="2"/>
        <v/>
      </c>
      <c r="J45" s="5" t="str">
        <f t="shared" ca="1" si="3"/>
        <v/>
      </c>
      <c r="K45" s="10" t="str">
        <f>IFERROR(INDEX('Employee Master'!$D$5:$D$104,MATCH(A45,'Employee Master'!$A$5:$A$104,0)),"")</f>
        <v/>
      </c>
    </row>
    <row r="46" spans="1:11" ht="15" customHeight="1" x14ac:dyDescent="0.35">
      <c r="A46" s="8"/>
      <c r="B46" s="5" t="str">
        <f>IFERROR(INDEX('Employee Master'!$B$5:$B$104,MATCH(A46,'Employee Master'!$A$5:$A$104,0)),"")</f>
        <v/>
      </c>
      <c r="C46" s="20"/>
      <c r="D46" s="8"/>
      <c r="E46" s="8"/>
      <c r="F46" s="8"/>
      <c r="G46" s="8"/>
      <c r="H46" s="5" t="str">
        <f>IF(D46="Verbal",Setup!$B$35,IF(D46="Written",Setup!$B$36,IF(D46="Final",Setup!$B$37,"")))</f>
        <v/>
      </c>
      <c r="I46" s="21" t="str">
        <f t="shared" si="2"/>
        <v/>
      </c>
      <c r="J46" s="5" t="str">
        <f t="shared" ca="1" si="3"/>
        <v/>
      </c>
      <c r="K46" s="10" t="str">
        <f>IFERROR(INDEX('Employee Master'!$D$5:$D$104,MATCH(A46,'Employee Master'!$A$5:$A$104,0)),"")</f>
        <v/>
      </c>
    </row>
    <row r="47" spans="1:11" ht="15" customHeight="1" x14ac:dyDescent="0.35">
      <c r="A47" s="8"/>
      <c r="B47" s="5" t="str">
        <f>IFERROR(INDEX('Employee Master'!$B$5:$B$104,MATCH(A47,'Employee Master'!$A$5:$A$104,0)),"")</f>
        <v/>
      </c>
      <c r="C47" s="20"/>
      <c r="D47" s="8"/>
      <c r="E47" s="8"/>
      <c r="F47" s="8"/>
      <c r="G47" s="8"/>
      <c r="H47" s="5" t="str">
        <f>IF(D47="Verbal",Setup!$B$35,IF(D47="Written",Setup!$B$36,IF(D47="Final",Setup!$B$37,"")))</f>
        <v/>
      </c>
      <c r="I47" s="21" t="str">
        <f t="shared" si="2"/>
        <v/>
      </c>
      <c r="J47" s="5" t="str">
        <f t="shared" ca="1" si="3"/>
        <v/>
      </c>
      <c r="K47" s="10" t="str">
        <f>IFERROR(INDEX('Employee Master'!$D$5:$D$104,MATCH(A47,'Employee Master'!$A$5:$A$104,0)),"")</f>
        <v/>
      </c>
    </row>
    <row r="48" spans="1:11" ht="15" customHeight="1" x14ac:dyDescent="0.35">
      <c r="A48" s="8"/>
      <c r="B48" s="5" t="str">
        <f>IFERROR(INDEX('Employee Master'!$B$5:$B$104,MATCH(A48,'Employee Master'!$A$5:$A$104,0)),"")</f>
        <v/>
      </c>
      <c r="C48" s="20"/>
      <c r="D48" s="8"/>
      <c r="E48" s="8"/>
      <c r="F48" s="8"/>
      <c r="G48" s="8"/>
      <c r="H48" s="5" t="str">
        <f>IF(D48="Verbal",Setup!$B$35,IF(D48="Written",Setup!$B$36,IF(D48="Final",Setup!$B$37,"")))</f>
        <v/>
      </c>
      <c r="I48" s="21" t="str">
        <f t="shared" si="2"/>
        <v/>
      </c>
      <c r="J48" s="5" t="str">
        <f t="shared" ca="1" si="3"/>
        <v/>
      </c>
      <c r="K48" s="10" t="str">
        <f>IFERROR(INDEX('Employee Master'!$D$5:$D$104,MATCH(A48,'Employee Master'!$A$5:$A$104,0)),"")</f>
        <v/>
      </c>
    </row>
    <row r="49" spans="1:11" ht="15" customHeight="1" x14ac:dyDescent="0.35">
      <c r="A49" s="8"/>
      <c r="B49" s="5" t="str">
        <f>IFERROR(INDEX('Employee Master'!$B$5:$B$104,MATCH(A49,'Employee Master'!$A$5:$A$104,0)),"")</f>
        <v/>
      </c>
      <c r="C49" s="20"/>
      <c r="D49" s="8"/>
      <c r="E49" s="8"/>
      <c r="F49" s="8"/>
      <c r="G49" s="8"/>
      <c r="H49" s="5" t="str">
        <f>IF(D49="Verbal",Setup!$B$35,IF(D49="Written",Setup!$B$36,IF(D49="Final",Setup!$B$37,"")))</f>
        <v/>
      </c>
      <c r="I49" s="21" t="str">
        <f t="shared" si="2"/>
        <v/>
      </c>
      <c r="J49" s="5" t="str">
        <f t="shared" ca="1" si="3"/>
        <v/>
      </c>
      <c r="K49" s="10" t="str">
        <f>IFERROR(INDEX('Employee Master'!$D$5:$D$104,MATCH(A49,'Employee Master'!$A$5:$A$104,0)),"")</f>
        <v/>
      </c>
    </row>
    <row r="50" spans="1:11" ht="15" customHeight="1" x14ac:dyDescent="0.35">
      <c r="A50" s="8"/>
      <c r="B50" s="5" t="str">
        <f>IFERROR(INDEX('Employee Master'!$B$5:$B$104,MATCH(A50,'Employee Master'!$A$5:$A$104,0)),"")</f>
        <v/>
      </c>
      <c r="C50" s="20"/>
      <c r="D50" s="8"/>
      <c r="E50" s="8"/>
      <c r="F50" s="8"/>
      <c r="G50" s="8"/>
      <c r="H50" s="5" t="str">
        <f>IF(D50="Verbal",Setup!$B$35,IF(D50="Written",Setup!$B$36,IF(D50="Final",Setup!$B$37,"")))</f>
        <v/>
      </c>
      <c r="I50" s="21" t="str">
        <f t="shared" si="2"/>
        <v/>
      </c>
      <c r="J50" s="5" t="str">
        <f t="shared" ca="1" si="3"/>
        <v/>
      </c>
      <c r="K50" s="10" t="str">
        <f>IFERROR(INDEX('Employee Master'!$D$5:$D$104,MATCH(A50,'Employee Master'!$A$5:$A$104,0)),"")</f>
        <v/>
      </c>
    </row>
    <row r="51" spans="1:11" ht="15" customHeight="1" x14ac:dyDescent="0.35">
      <c r="A51" s="8"/>
      <c r="B51" s="5" t="str">
        <f>IFERROR(INDEX('Employee Master'!$B$5:$B$104,MATCH(A51,'Employee Master'!$A$5:$A$104,0)),"")</f>
        <v/>
      </c>
      <c r="C51" s="20"/>
      <c r="D51" s="8"/>
      <c r="E51" s="8"/>
      <c r="F51" s="8"/>
      <c r="G51" s="8"/>
      <c r="H51" s="5" t="str">
        <f>IF(D51="Verbal",Setup!$B$35,IF(D51="Written",Setup!$B$36,IF(D51="Final",Setup!$B$37,"")))</f>
        <v/>
      </c>
      <c r="I51" s="21" t="str">
        <f t="shared" si="2"/>
        <v/>
      </c>
      <c r="J51" s="5" t="str">
        <f t="shared" ca="1" si="3"/>
        <v/>
      </c>
      <c r="K51" s="10" t="str">
        <f>IFERROR(INDEX('Employee Master'!$D$5:$D$104,MATCH(A51,'Employee Master'!$A$5:$A$104,0)),"")</f>
        <v/>
      </c>
    </row>
    <row r="52" spans="1:11" ht="15" customHeight="1" x14ac:dyDescent="0.35">
      <c r="A52" s="8"/>
      <c r="B52" s="5" t="str">
        <f>IFERROR(INDEX('Employee Master'!$B$5:$B$104,MATCH(A52,'Employee Master'!$A$5:$A$104,0)),"")</f>
        <v/>
      </c>
      <c r="C52" s="20"/>
      <c r="D52" s="8"/>
      <c r="E52" s="8"/>
      <c r="F52" s="8"/>
      <c r="G52" s="8"/>
      <c r="H52" s="5" t="str">
        <f>IF(D52="Verbal",Setup!$B$35,IF(D52="Written",Setup!$B$36,IF(D52="Final",Setup!$B$37,"")))</f>
        <v/>
      </c>
      <c r="I52" s="21" t="str">
        <f t="shared" si="2"/>
        <v/>
      </c>
      <c r="J52" s="5" t="str">
        <f t="shared" ca="1" si="3"/>
        <v/>
      </c>
      <c r="K52" s="10" t="str">
        <f>IFERROR(INDEX('Employee Master'!$D$5:$D$104,MATCH(A52,'Employee Master'!$A$5:$A$104,0)),"")</f>
        <v/>
      </c>
    </row>
    <row r="53" spans="1:11" ht="15" customHeight="1" x14ac:dyDescent="0.35">
      <c r="A53" s="8"/>
      <c r="B53" s="5" t="str">
        <f>IFERROR(INDEX('Employee Master'!$B$5:$B$104,MATCH(A53,'Employee Master'!$A$5:$A$104,0)),"")</f>
        <v/>
      </c>
      <c r="C53" s="20"/>
      <c r="D53" s="8"/>
      <c r="E53" s="8"/>
      <c r="F53" s="8"/>
      <c r="G53" s="8"/>
      <c r="H53" s="5" t="str">
        <f>IF(D53="Verbal",Setup!$B$35,IF(D53="Written",Setup!$B$36,IF(D53="Final",Setup!$B$37,"")))</f>
        <v/>
      </c>
      <c r="I53" s="21" t="str">
        <f t="shared" si="2"/>
        <v/>
      </c>
      <c r="J53" s="5" t="str">
        <f t="shared" ca="1" si="3"/>
        <v/>
      </c>
      <c r="K53" s="10" t="str">
        <f>IFERROR(INDEX('Employee Master'!$D$5:$D$104,MATCH(A53,'Employee Master'!$A$5:$A$104,0)),"")</f>
        <v/>
      </c>
    </row>
    <row r="54" spans="1:11" ht="15" customHeight="1" x14ac:dyDescent="0.35">
      <c r="A54" s="8"/>
      <c r="B54" s="5" t="str">
        <f>IFERROR(INDEX('Employee Master'!$B$5:$B$104,MATCH(A54,'Employee Master'!$A$5:$A$104,0)),"")</f>
        <v/>
      </c>
      <c r="C54" s="20"/>
      <c r="D54" s="8"/>
      <c r="E54" s="8"/>
      <c r="F54" s="8"/>
      <c r="G54" s="8"/>
      <c r="H54" s="5" t="str">
        <f>IF(D54="Verbal",Setup!$B$35,IF(D54="Written",Setup!$B$36,IF(D54="Final",Setup!$B$37,"")))</f>
        <v/>
      </c>
      <c r="I54" s="21" t="str">
        <f t="shared" si="2"/>
        <v/>
      </c>
      <c r="J54" s="5" t="str">
        <f t="shared" ca="1" si="3"/>
        <v/>
      </c>
      <c r="K54" s="10" t="str">
        <f>IFERROR(INDEX('Employee Master'!$D$5:$D$104,MATCH(A54,'Employee Master'!$A$5:$A$104,0)),"")</f>
        <v/>
      </c>
    </row>
    <row r="55" spans="1:11" ht="15" customHeight="1" x14ac:dyDescent="0.35">
      <c r="A55" s="8"/>
      <c r="B55" s="5" t="str">
        <f>IFERROR(INDEX('Employee Master'!$B$5:$B$104,MATCH(A55,'Employee Master'!$A$5:$A$104,0)),"")</f>
        <v/>
      </c>
      <c r="C55" s="20"/>
      <c r="D55" s="8"/>
      <c r="E55" s="8"/>
      <c r="F55" s="8"/>
      <c r="G55" s="8"/>
      <c r="H55" s="5" t="str">
        <f>IF(D55="Verbal",Setup!$B$35,IF(D55="Written",Setup!$B$36,IF(D55="Final",Setup!$B$37,"")))</f>
        <v/>
      </c>
      <c r="I55" s="21" t="str">
        <f t="shared" si="2"/>
        <v/>
      </c>
      <c r="J55" s="5" t="str">
        <f t="shared" ca="1" si="3"/>
        <v/>
      </c>
      <c r="K55" s="10" t="str">
        <f>IFERROR(INDEX('Employee Master'!$D$5:$D$104,MATCH(A55,'Employee Master'!$A$5:$A$104,0)),"")</f>
        <v/>
      </c>
    </row>
    <row r="56" spans="1:11" ht="15" customHeight="1" x14ac:dyDescent="0.35">
      <c r="A56" s="8"/>
      <c r="B56" s="5" t="str">
        <f>IFERROR(INDEX('Employee Master'!$B$5:$B$104,MATCH(A56,'Employee Master'!$A$5:$A$104,0)),"")</f>
        <v/>
      </c>
      <c r="C56" s="20"/>
      <c r="D56" s="8"/>
      <c r="E56" s="8"/>
      <c r="F56" s="8"/>
      <c r="G56" s="8"/>
      <c r="H56" s="5" t="str">
        <f>IF(D56="Verbal",Setup!$B$35,IF(D56="Written",Setup!$B$36,IF(D56="Final",Setup!$B$37,"")))</f>
        <v/>
      </c>
      <c r="I56" s="21" t="str">
        <f t="shared" si="2"/>
        <v/>
      </c>
      <c r="J56" s="5" t="str">
        <f t="shared" ca="1" si="3"/>
        <v/>
      </c>
      <c r="K56" s="10" t="str">
        <f>IFERROR(INDEX('Employee Master'!$D$5:$D$104,MATCH(A56,'Employee Master'!$A$5:$A$104,0)),"")</f>
        <v/>
      </c>
    </row>
    <row r="57" spans="1:11" ht="15" customHeight="1" x14ac:dyDescent="0.35">
      <c r="A57" s="8"/>
      <c r="B57" s="5" t="str">
        <f>IFERROR(INDEX('Employee Master'!$B$5:$B$104,MATCH(A57,'Employee Master'!$A$5:$A$104,0)),"")</f>
        <v/>
      </c>
      <c r="C57" s="20"/>
      <c r="D57" s="8"/>
      <c r="E57" s="8"/>
      <c r="F57" s="8"/>
      <c r="G57" s="8"/>
      <c r="H57" s="5" t="str">
        <f>IF(D57="Verbal",Setup!$B$35,IF(D57="Written",Setup!$B$36,IF(D57="Final",Setup!$B$37,"")))</f>
        <v/>
      </c>
      <c r="I57" s="21" t="str">
        <f t="shared" si="2"/>
        <v/>
      </c>
      <c r="J57" s="5" t="str">
        <f t="shared" ca="1" si="3"/>
        <v/>
      </c>
      <c r="K57" s="10" t="str">
        <f>IFERROR(INDEX('Employee Master'!$D$5:$D$104,MATCH(A57,'Employee Master'!$A$5:$A$104,0)),"")</f>
        <v/>
      </c>
    </row>
    <row r="58" spans="1:11" ht="15" customHeight="1" x14ac:dyDescent="0.35">
      <c r="A58" s="8"/>
      <c r="B58" s="5" t="str">
        <f>IFERROR(INDEX('Employee Master'!$B$5:$B$104,MATCH(A58,'Employee Master'!$A$5:$A$104,0)),"")</f>
        <v/>
      </c>
      <c r="C58" s="20"/>
      <c r="D58" s="8"/>
      <c r="E58" s="8"/>
      <c r="F58" s="8"/>
      <c r="G58" s="8"/>
      <c r="H58" s="5" t="str">
        <f>IF(D58="Verbal",Setup!$B$35,IF(D58="Written",Setup!$B$36,IF(D58="Final",Setup!$B$37,"")))</f>
        <v/>
      </c>
      <c r="I58" s="21" t="str">
        <f t="shared" si="2"/>
        <v/>
      </c>
      <c r="J58" s="5" t="str">
        <f t="shared" ca="1" si="3"/>
        <v/>
      </c>
      <c r="K58" s="10" t="str">
        <f>IFERROR(INDEX('Employee Master'!$D$5:$D$104,MATCH(A58,'Employee Master'!$A$5:$A$104,0)),"")</f>
        <v/>
      </c>
    </row>
    <row r="59" spans="1:11" ht="15" customHeight="1" x14ac:dyDescent="0.35">
      <c r="A59" s="8"/>
      <c r="B59" s="5" t="str">
        <f>IFERROR(INDEX('Employee Master'!$B$5:$B$104,MATCH(A59,'Employee Master'!$A$5:$A$104,0)),"")</f>
        <v/>
      </c>
      <c r="C59" s="20"/>
      <c r="D59" s="8"/>
      <c r="E59" s="8"/>
      <c r="F59" s="8"/>
      <c r="G59" s="8"/>
      <c r="H59" s="5" t="str">
        <f>IF(D59="Verbal",Setup!$B$35,IF(D59="Written",Setup!$B$36,IF(D59="Final",Setup!$B$37,"")))</f>
        <v/>
      </c>
      <c r="I59" s="21" t="str">
        <f t="shared" si="2"/>
        <v/>
      </c>
      <c r="J59" s="5" t="str">
        <f t="shared" ca="1" si="3"/>
        <v/>
      </c>
      <c r="K59" s="10" t="str">
        <f>IFERROR(INDEX('Employee Master'!$D$5:$D$104,MATCH(A59,'Employee Master'!$A$5:$A$104,0)),"")</f>
        <v/>
      </c>
    </row>
    <row r="60" spans="1:11" ht="15" customHeight="1" x14ac:dyDescent="0.35">
      <c r="A60" s="8"/>
      <c r="B60" s="5" t="str">
        <f>IFERROR(INDEX('Employee Master'!$B$5:$B$104,MATCH(A60,'Employee Master'!$A$5:$A$104,0)),"")</f>
        <v/>
      </c>
      <c r="C60" s="20"/>
      <c r="D60" s="8"/>
      <c r="E60" s="8"/>
      <c r="F60" s="8"/>
      <c r="G60" s="8"/>
      <c r="H60" s="5" t="str">
        <f>IF(D60="Verbal",Setup!$B$35,IF(D60="Written",Setup!$B$36,IF(D60="Final",Setup!$B$37,"")))</f>
        <v/>
      </c>
      <c r="I60" s="21" t="str">
        <f t="shared" si="2"/>
        <v/>
      </c>
      <c r="J60" s="5" t="str">
        <f t="shared" ca="1" si="3"/>
        <v/>
      </c>
      <c r="K60" s="10" t="str">
        <f>IFERROR(INDEX('Employee Master'!$D$5:$D$104,MATCH(A60,'Employee Master'!$A$5:$A$104,0)),"")</f>
        <v/>
      </c>
    </row>
    <row r="61" spans="1:11" ht="15" customHeight="1" x14ac:dyDescent="0.35">
      <c r="A61" s="8"/>
      <c r="B61" s="5" t="str">
        <f>IFERROR(INDEX('Employee Master'!$B$5:$B$104,MATCH(A61,'Employee Master'!$A$5:$A$104,0)),"")</f>
        <v/>
      </c>
      <c r="C61" s="20"/>
      <c r="D61" s="8"/>
      <c r="E61" s="8"/>
      <c r="F61" s="8"/>
      <c r="G61" s="8"/>
      <c r="H61" s="5" t="str">
        <f>IF(D61="Verbal",Setup!$B$35,IF(D61="Written",Setup!$B$36,IF(D61="Final",Setup!$B$37,"")))</f>
        <v/>
      </c>
      <c r="I61" s="21" t="str">
        <f t="shared" si="2"/>
        <v/>
      </c>
      <c r="J61" s="5" t="str">
        <f t="shared" ca="1" si="3"/>
        <v/>
      </c>
      <c r="K61" s="10" t="str">
        <f>IFERROR(INDEX('Employee Master'!$D$5:$D$104,MATCH(A61,'Employee Master'!$A$5:$A$104,0)),"")</f>
        <v/>
      </c>
    </row>
    <row r="62" spans="1:11" ht="15" customHeight="1" x14ac:dyDescent="0.35">
      <c r="A62" s="8"/>
      <c r="B62" s="5" t="str">
        <f>IFERROR(INDEX('Employee Master'!$B$5:$B$104,MATCH(A62,'Employee Master'!$A$5:$A$104,0)),"")</f>
        <v/>
      </c>
      <c r="C62" s="20"/>
      <c r="D62" s="8"/>
      <c r="E62" s="8"/>
      <c r="F62" s="8"/>
      <c r="G62" s="8"/>
      <c r="H62" s="5" t="str">
        <f>IF(D62="Verbal",Setup!$B$35,IF(D62="Written",Setup!$B$36,IF(D62="Final",Setup!$B$37,"")))</f>
        <v/>
      </c>
      <c r="I62" s="21" t="str">
        <f t="shared" si="2"/>
        <v/>
      </c>
      <c r="J62" s="5" t="str">
        <f t="shared" ca="1" si="3"/>
        <v/>
      </c>
      <c r="K62" s="10" t="str">
        <f>IFERROR(INDEX('Employee Master'!$D$5:$D$104,MATCH(A62,'Employee Master'!$A$5:$A$104,0)),"")</f>
        <v/>
      </c>
    </row>
    <row r="63" spans="1:11" ht="15" customHeight="1" x14ac:dyDescent="0.35">
      <c r="A63" s="8"/>
      <c r="B63" s="5" t="str">
        <f>IFERROR(INDEX('Employee Master'!$B$5:$B$104,MATCH(A63,'Employee Master'!$A$5:$A$104,0)),"")</f>
        <v/>
      </c>
      <c r="C63" s="20"/>
      <c r="D63" s="8"/>
      <c r="E63" s="8"/>
      <c r="F63" s="8"/>
      <c r="G63" s="8"/>
      <c r="H63" s="5" t="str">
        <f>IF(D63="Verbal",Setup!$B$35,IF(D63="Written",Setup!$B$36,IF(D63="Final",Setup!$B$37,"")))</f>
        <v/>
      </c>
      <c r="I63" s="21" t="str">
        <f t="shared" si="2"/>
        <v/>
      </c>
      <c r="J63" s="5" t="str">
        <f t="shared" ca="1" si="3"/>
        <v/>
      </c>
      <c r="K63" s="10" t="str">
        <f>IFERROR(INDEX('Employee Master'!$D$5:$D$104,MATCH(A63,'Employee Master'!$A$5:$A$104,0)),"")</f>
        <v/>
      </c>
    </row>
    <row r="64" spans="1:11" ht="15" customHeight="1" x14ac:dyDescent="0.35">
      <c r="A64" s="8"/>
      <c r="B64" s="5" t="str">
        <f>IFERROR(INDEX('Employee Master'!$B$5:$B$104,MATCH(A64,'Employee Master'!$A$5:$A$104,0)),"")</f>
        <v/>
      </c>
      <c r="C64" s="20"/>
      <c r="D64" s="8"/>
      <c r="E64" s="8"/>
      <c r="F64" s="8"/>
      <c r="G64" s="8"/>
      <c r="H64" s="5" t="str">
        <f>IF(D64="Verbal",Setup!$B$35,IF(D64="Written",Setup!$B$36,IF(D64="Final",Setup!$B$37,"")))</f>
        <v/>
      </c>
      <c r="I64" s="21" t="str">
        <f t="shared" si="2"/>
        <v/>
      </c>
      <c r="J64" s="5" t="str">
        <f t="shared" ca="1" si="3"/>
        <v/>
      </c>
      <c r="K64" s="10" t="str">
        <f>IFERROR(INDEX('Employee Master'!$D$5:$D$104,MATCH(A64,'Employee Master'!$A$5:$A$104,0)),"")</f>
        <v/>
      </c>
    </row>
    <row r="65" spans="1:11" ht="15" customHeight="1" x14ac:dyDescent="0.35">
      <c r="A65" s="8"/>
      <c r="B65" s="5" t="str">
        <f>IFERROR(INDEX('Employee Master'!$B$5:$B$104,MATCH(A65,'Employee Master'!$A$5:$A$104,0)),"")</f>
        <v/>
      </c>
      <c r="C65" s="20"/>
      <c r="D65" s="8"/>
      <c r="E65" s="8"/>
      <c r="F65" s="8"/>
      <c r="G65" s="8"/>
      <c r="H65" s="5" t="str">
        <f>IF(D65="Verbal",Setup!$B$35,IF(D65="Written",Setup!$B$36,IF(D65="Final",Setup!$B$37,"")))</f>
        <v/>
      </c>
      <c r="I65" s="21" t="str">
        <f t="shared" si="2"/>
        <v/>
      </c>
      <c r="J65" s="5" t="str">
        <f t="shared" ca="1" si="3"/>
        <v/>
      </c>
      <c r="K65" s="10" t="str">
        <f>IFERROR(INDEX('Employee Master'!$D$5:$D$104,MATCH(A65,'Employee Master'!$A$5:$A$104,0)),"")</f>
        <v/>
      </c>
    </row>
    <row r="66" spans="1:11" ht="15" customHeight="1" x14ac:dyDescent="0.35">
      <c r="A66" s="8"/>
      <c r="B66" s="5" t="str">
        <f>IFERROR(INDEX('Employee Master'!$B$5:$B$104,MATCH(A66,'Employee Master'!$A$5:$A$104,0)),"")</f>
        <v/>
      </c>
      <c r="C66" s="20"/>
      <c r="D66" s="8"/>
      <c r="E66" s="8"/>
      <c r="F66" s="8"/>
      <c r="G66" s="8"/>
      <c r="H66" s="5" t="str">
        <f>IF(D66="Verbal",Setup!$B$35,IF(D66="Written",Setup!$B$36,IF(D66="Final",Setup!$B$37,"")))</f>
        <v/>
      </c>
      <c r="I66" s="21" t="str">
        <f t="shared" si="2"/>
        <v/>
      </c>
      <c r="J66" s="5" t="str">
        <f t="shared" ca="1" si="3"/>
        <v/>
      </c>
      <c r="K66" s="10" t="str">
        <f>IFERROR(INDEX('Employee Master'!$D$5:$D$104,MATCH(A66,'Employee Master'!$A$5:$A$104,0)),"")</f>
        <v/>
      </c>
    </row>
    <row r="67" spans="1:11" ht="15" customHeight="1" x14ac:dyDescent="0.35">
      <c r="A67" s="8"/>
      <c r="B67" s="5" t="str">
        <f>IFERROR(INDEX('Employee Master'!$B$5:$B$104,MATCH(A67,'Employee Master'!$A$5:$A$104,0)),"")</f>
        <v/>
      </c>
      <c r="C67" s="20"/>
      <c r="D67" s="8"/>
      <c r="E67" s="8"/>
      <c r="F67" s="8"/>
      <c r="G67" s="8"/>
      <c r="H67" s="5" t="str">
        <f>IF(D67="Verbal",Setup!$B$35,IF(D67="Written",Setup!$B$36,IF(D67="Final",Setup!$B$37,"")))</f>
        <v/>
      </c>
      <c r="I67" s="21" t="str">
        <f t="shared" si="2"/>
        <v/>
      </c>
      <c r="J67" s="5" t="str">
        <f t="shared" ca="1" si="3"/>
        <v/>
      </c>
      <c r="K67" s="10" t="str">
        <f>IFERROR(INDEX('Employee Master'!$D$5:$D$104,MATCH(A67,'Employee Master'!$A$5:$A$104,0)),"")</f>
        <v/>
      </c>
    </row>
    <row r="68" spans="1:11" ht="15" customHeight="1" x14ac:dyDescent="0.35">
      <c r="A68" s="8"/>
      <c r="B68" s="5" t="str">
        <f>IFERROR(INDEX('Employee Master'!$B$5:$B$104,MATCH(A68,'Employee Master'!$A$5:$A$104,0)),"")</f>
        <v/>
      </c>
      <c r="C68" s="20"/>
      <c r="D68" s="8"/>
      <c r="E68" s="8"/>
      <c r="F68" s="8"/>
      <c r="G68" s="8"/>
      <c r="H68" s="5" t="str">
        <f>IF(D68="Verbal",Setup!$B$35,IF(D68="Written",Setup!$B$36,IF(D68="Final",Setup!$B$37,"")))</f>
        <v/>
      </c>
      <c r="I68" s="21" t="str">
        <f t="shared" si="2"/>
        <v/>
      </c>
      <c r="J68" s="5" t="str">
        <f t="shared" ca="1" si="3"/>
        <v/>
      </c>
      <c r="K68" s="10" t="str">
        <f>IFERROR(INDEX('Employee Master'!$D$5:$D$104,MATCH(A68,'Employee Master'!$A$5:$A$104,0)),"")</f>
        <v/>
      </c>
    </row>
    <row r="69" spans="1:11" ht="15" customHeight="1" x14ac:dyDescent="0.35">
      <c r="A69" s="8"/>
      <c r="B69" s="5" t="str">
        <f>IFERROR(INDEX('Employee Master'!$B$5:$B$104,MATCH(A69,'Employee Master'!$A$5:$A$104,0)),"")</f>
        <v/>
      </c>
      <c r="C69" s="20"/>
      <c r="D69" s="8"/>
      <c r="E69" s="8"/>
      <c r="F69" s="8"/>
      <c r="G69" s="8"/>
      <c r="H69" s="5" t="str">
        <f>IF(D69="Verbal",Setup!$B$35,IF(D69="Written",Setup!$B$36,IF(D69="Final",Setup!$B$37,"")))</f>
        <v/>
      </c>
      <c r="I69" s="21" t="str">
        <f t="shared" si="2"/>
        <v/>
      </c>
      <c r="J69" s="5" t="str">
        <f t="shared" ca="1" si="3"/>
        <v/>
      </c>
      <c r="K69" s="10" t="str">
        <f>IFERROR(INDEX('Employee Master'!$D$5:$D$104,MATCH(A69,'Employee Master'!$A$5:$A$104,0)),"")</f>
        <v/>
      </c>
    </row>
    <row r="70" spans="1:11" ht="15" customHeight="1" x14ac:dyDescent="0.35">
      <c r="A70" s="8"/>
      <c r="B70" s="5" t="str">
        <f>IFERROR(INDEX('Employee Master'!$B$5:$B$104,MATCH(A70,'Employee Master'!$A$5:$A$104,0)),"")</f>
        <v/>
      </c>
      <c r="C70" s="20"/>
      <c r="D70" s="8"/>
      <c r="E70" s="8"/>
      <c r="F70" s="8"/>
      <c r="G70" s="8"/>
      <c r="H70" s="5" t="str">
        <f>IF(D70="Verbal",Setup!$B$35,IF(D70="Written",Setup!$B$36,IF(D70="Final",Setup!$B$37,"")))</f>
        <v/>
      </c>
      <c r="I70" s="21" t="str">
        <f t="shared" ref="I70:I101" si="4">IF(OR(C70="",H70=""),"",EDATE(C70,H70))</f>
        <v/>
      </c>
      <c r="J70" s="5" t="str">
        <f t="shared" ref="J70:J101" ca="1" si="5">IF(I70="","",IF(D70="Dismissal","Closed",IF(TODAY()&gt;I70,"Lapsed","Active")))</f>
        <v/>
      </c>
      <c r="K70" s="10" t="str">
        <f>IFERROR(INDEX('Employee Master'!$D$5:$D$104,MATCH(A70,'Employee Master'!$A$5:$A$104,0)),"")</f>
        <v/>
      </c>
    </row>
    <row r="71" spans="1:11" ht="15" customHeight="1" x14ac:dyDescent="0.35">
      <c r="A71" s="8"/>
      <c r="B71" s="5" t="str">
        <f>IFERROR(INDEX('Employee Master'!$B$5:$B$104,MATCH(A71,'Employee Master'!$A$5:$A$104,0)),"")</f>
        <v/>
      </c>
      <c r="C71" s="20"/>
      <c r="D71" s="8"/>
      <c r="E71" s="8"/>
      <c r="F71" s="8"/>
      <c r="G71" s="8"/>
      <c r="H71" s="5" t="str">
        <f>IF(D71="Verbal",Setup!$B$35,IF(D71="Written",Setup!$B$36,IF(D71="Final",Setup!$B$37,"")))</f>
        <v/>
      </c>
      <c r="I71" s="21" t="str">
        <f t="shared" si="4"/>
        <v/>
      </c>
      <c r="J71" s="5" t="str">
        <f t="shared" ca="1" si="5"/>
        <v/>
      </c>
      <c r="K71" s="10" t="str">
        <f>IFERROR(INDEX('Employee Master'!$D$5:$D$104,MATCH(A71,'Employee Master'!$A$5:$A$104,0)),"")</f>
        <v/>
      </c>
    </row>
    <row r="72" spans="1:11" ht="15" customHeight="1" x14ac:dyDescent="0.35">
      <c r="A72" s="8"/>
      <c r="B72" s="5" t="str">
        <f>IFERROR(INDEX('Employee Master'!$B$5:$B$104,MATCH(A72,'Employee Master'!$A$5:$A$104,0)),"")</f>
        <v/>
      </c>
      <c r="C72" s="20"/>
      <c r="D72" s="8"/>
      <c r="E72" s="8"/>
      <c r="F72" s="8"/>
      <c r="G72" s="8"/>
      <c r="H72" s="5" t="str">
        <f>IF(D72="Verbal",Setup!$B$35,IF(D72="Written",Setup!$B$36,IF(D72="Final",Setup!$B$37,"")))</f>
        <v/>
      </c>
      <c r="I72" s="21" t="str">
        <f t="shared" si="4"/>
        <v/>
      </c>
      <c r="J72" s="5" t="str">
        <f t="shared" ca="1" si="5"/>
        <v/>
      </c>
      <c r="K72" s="10" t="str">
        <f>IFERROR(INDEX('Employee Master'!$D$5:$D$104,MATCH(A72,'Employee Master'!$A$5:$A$104,0)),"")</f>
        <v/>
      </c>
    </row>
    <row r="73" spans="1:11" ht="15" customHeight="1" x14ac:dyDescent="0.35">
      <c r="A73" s="8"/>
      <c r="B73" s="5" t="str">
        <f>IFERROR(INDEX('Employee Master'!$B$5:$B$104,MATCH(A73,'Employee Master'!$A$5:$A$104,0)),"")</f>
        <v/>
      </c>
      <c r="C73" s="20"/>
      <c r="D73" s="8"/>
      <c r="E73" s="8"/>
      <c r="F73" s="8"/>
      <c r="G73" s="8"/>
      <c r="H73" s="5" t="str">
        <f>IF(D73="Verbal",Setup!$B$35,IF(D73="Written",Setup!$B$36,IF(D73="Final",Setup!$B$37,"")))</f>
        <v/>
      </c>
      <c r="I73" s="21" t="str">
        <f t="shared" si="4"/>
        <v/>
      </c>
      <c r="J73" s="5" t="str">
        <f t="shared" ca="1" si="5"/>
        <v/>
      </c>
      <c r="K73" s="10" t="str">
        <f>IFERROR(INDEX('Employee Master'!$D$5:$D$104,MATCH(A73,'Employee Master'!$A$5:$A$104,0)),"")</f>
        <v/>
      </c>
    </row>
    <row r="74" spans="1:11" ht="15" customHeight="1" x14ac:dyDescent="0.35">
      <c r="A74" s="8"/>
      <c r="B74" s="5" t="str">
        <f>IFERROR(INDEX('Employee Master'!$B$5:$B$104,MATCH(A74,'Employee Master'!$A$5:$A$104,0)),"")</f>
        <v/>
      </c>
      <c r="C74" s="20"/>
      <c r="D74" s="8"/>
      <c r="E74" s="8"/>
      <c r="F74" s="8"/>
      <c r="G74" s="8"/>
      <c r="H74" s="5" t="str">
        <f>IF(D74="Verbal",Setup!$B$35,IF(D74="Written",Setup!$B$36,IF(D74="Final",Setup!$B$37,"")))</f>
        <v/>
      </c>
      <c r="I74" s="21" t="str">
        <f t="shared" si="4"/>
        <v/>
      </c>
      <c r="J74" s="5" t="str">
        <f t="shared" ca="1" si="5"/>
        <v/>
      </c>
      <c r="K74" s="10" t="str">
        <f>IFERROR(INDEX('Employee Master'!$D$5:$D$104,MATCH(A74,'Employee Master'!$A$5:$A$104,0)),"")</f>
        <v/>
      </c>
    </row>
    <row r="75" spans="1:11" ht="15" customHeight="1" x14ac:dyDescent="0.35">
      <c r="A75" s="8"/>
      <c r="B75" s="5" t="str">
        <f>IFERROR(INDEX('Employee Master'!$B$5:$B$104,MATCH(A75,'Employee Master'!$A$5:$A$104,0)),"")</f>
        <v/>
      </c>
      <c r="C75" s="20"/>
      <c r="D75" s="8"/>
      <c r="E75" s="8"/>
      <c r="F75" s="8"/>
      <c r="G75" s="8"/>
      <c r="H75" s="5" t="str">
        <f>IF(D75="Verbal",Setup!$B$35,IF(D75="Written",Setup!$B$36,IF(D75="Final",Setup!$B$37,"")))</f>
        <v/>
      </c>
      <c r="I75" s="21" t="str">
        <f t="shared" si="4"/>
        <v/>
      </c>
      <c r="J75" s="5" t="str">
        <f t="shared" ca="1" si="5"/>
        <v/>
      </c>
      <c r="K75" s="10" t="str">
        <f>IFERROR(INDEX('Employee Master'!$D$5:$D$104,MATCH(A75,'Employee Master'!$A$5:$A$104,0)),"")</f>
        <v/>
      </c>
    </row>
    <row r="76" spans="1:11" ht="15" customHeight="1" x14ac:dyDescent="0.35">
      <c r="A76" s="8"/>
      <c r="B76" s="5" t="str">
        <f>IFERROR(INDEX('Employee Master'!$B$5:$B$104,MATCH(A76,'Employee Master'!$A$5:$A$104,0)),"")</f>
        <v/>
      </c>
      <c r="C76" s="20"/>
      <c r="D76" s="8"/>
      <c r="E76" s="8"/>
      <c r="F76" s="8"/>
      <c r="G76" s="8"/>
      <c r="H76" s="5" t="str">
        <f>IF(D76="Verbal",Setup!$B$35,IF(D76="Written",Setup!$B$36,IF(D76="Final",Setup!$B$37,"")))</f>
        <v/>
      </c>
      <c r="I76" s="21" t="str">
        <f t="shared" si="4"/>
        <v/>
      </c>
      <c r="J76" s="5" t="str">
        <f t="shared" ca="1" si="5"/>
        <v/>
      </c>
      <c r="K76" s="10" t="str">
        <f>IFERROR(INDEX('Employee Master'!$D$5:$D$104,MATCH(A76,'Employee Master'!$A$5:$A$104,0)),"")</f>
        <v/>
      </c>
    </row>
    <row r="77" spans="1:11" ht="15" customHeight="1" x14ac:dyDescent="0.35">
      <c r="A77" s="8"/>
      <c r="B77" s="5" t="str">
        <f>IFERROR(INDEX('Employee Master'!$B$5:$B$104,MATCH(A77,'Employee Master'!$A$5:$A$104,0)),"")</f>
        <v/>
      </c>
      <c r="C77" s="20"/>
      <c r="D77" s="8"/>
      <c r="E77" s="8"/>
      <c r="F77" s="8"/>
      <c r="G77" s="8"/>
      <c r="H77" s="5" t="str">
        <f>IF(D77="Verbal",Setup!$B$35,IF(D77="Written",Setup!$B$36,IF(D77="Final",Setup!$B$37,"")))</f>
        <v/>
      </c>
      <c r="I77" s="21" t="str">
        <f t="shared" si="4"/>
        <v/>
      </c>
      <c r="J77" s="5" t="str">
        <f t="shared" ca="1" si="5"/>
        <v/>
      </c>
      <c r="K77" s="10" t="str">
        <f>IFERROR(INDEX('Employee Master'!$D$5:$D$104,MATCH(A77,'Employee Master'!$A$5:$A$104,0)),"")</f>
        <v/>
      </c>
    </row>
    <row r="78" spans="1:11" ht="15" customHeight="1" x14ac:dyDescent="0.35">
      <c r="A78" s="8"/>
      <c r="B78" s="5" t="str">
        <f>IFERROR(INDEX('Employee Master'!$B$5:$B$104,MATCH(A78,'Employee Master'!$A$5:$A$104,0)),"")</f>
        <v/>
      </c>
      <c r="C78" s="20"/>
      <c r="D78" s="8"/>
      <c r="E78" s="8"/>
      <c r="F78" s="8"/>
      <c r="G78" s="8"/>
      <c r="H78" s="5" t="str">
        <f>IF(D78="Verbal",Setup!$B$35,IF(D78="Written",Setup!$B$36,IF(D78="Final",Setup!$B$37,"")))</f>
        <v/>
      </c>
      <c r="I78" s="21" t="str">
        <f t="shared" si="4"/>
        <v/>
      </c>
      <c r="J78" s="5" t="str">
        <f t="shared" ca="1" si="5"/>
        <v/>
      </c>
      <c r="K78" s="10" t="str">
        <f>IFERROR(INDEX('Employee Master'!$D$5:$D$104,MATCH(A78,'Employee Master'!$A$5:$A$104,0)),"")</f>
        <v/>
      </c>
    </row>
    <row r="79" spans="1:11" ht="15" customHeight="1" x14ac:dyDescent="0.35">
      <c r="A79" s="8"/>
      <c r="B79" s="5" t="str">
        <f>IFERROR(INDEX('Employee Master'!$B$5:$B$104,MATCH(A79,'Employee Master'!$A$5:$A$104,0)),"")</f>
        <v/>
      </c>
      <c r="C79" s="20"/>
      <c r="D79" s="8"/>
      <c r="E79" s="8"/>
      <c r="F79" s="8"/>
      <c r="G79" s="8"/>
      <c r="H79" s="5" t="str">
        <f>IF(D79="Verbal",Setup!$B$35,IF(D79="Written",Setup!$B$36,IF(D79="Final",Setup!$B$37,"")))</f>
        <v/>
      </c>
      <c r="I79" s="21" t="str">
        <f t="shared" si="4"/>
        <v/>
      </c>
      <c r="J79" s="5" t="str">
        <f t="shared" ca="1" si="5"/>
        <v/>
      </c>
      <c r="K79" s="10" t="str">
        <f>IFERROR(INDEX('Employee Master'!$D$5:$D$104,MATCH(A79,'Employee Master'!$A$5:$A$104,0)),"")</f>
        <v/>
      </c>
    </row>
    <row r="80" spans="1:11" ht="15" customHeight="1" x14ac:dyDescent="0.35">
      <c r="A80" s="8"/>
      <c r="B80" s="5" t="str">
        <f>IFERROR(INDEX('Employee Master'!$B$5:$B$104,MATCH(A80,'Employee Master'!$A$5:$A$104,0)),"")</f>
        <v/>
      </c>
      <c r="C80" s="20"/>
      <c r="D80" s="8"/>
      <c r="E80" s="8"/>
      <c r="F80" s="8"/>
      <c r="G80" s="8"/>
      <c r="H80" s="5" t="str">
        <f>IF(D80="Verbal",Setup!$B$35,IF(D80="Written",Setup!$B$36,IF(D80="Final",Setup!$B$37,"")))</f>
        <v/>
      </c>
      <c r="I80" s="21" t="str">
        <f t="shared" si="4"/>
        <v/>
      </c>
      <c r="J80" s="5" t="str">
        <f t="shared" ca="1" si="5"/>
        <v/>
      </c>
      <c r="K80" s="10" t="str">
        <f>IFERROR(INDEX('Employee Master'!$D$5:$D$104,MATCH(A80,'Employee Master'!$A$5:$A$104,0)),"")</f>
        <v/>
      </c>
    </row>
    <row r="81" spans="1:11" ht="15" customHeight="1" x14ac:dyDescent="0.35">
      <c r="A81" s="8"/>
      <c r="B81" s="5" t="str">
        <f>IFERROR(INDEX('Employee Master'!$B$5:$B$104,MATCH(A81,'Employee Master'!$A$5:$A$104,0)),"")</f>
        <v/>
      </c>
      <c r="C81" s="20"/>
      <c r="D81" s="8"/>
      <c r="E81" s="8"/>
      <c r="F81" s="8"/>
      <c r="G81" s="8"/>
      <c r="H81" s="5" t="str">
        <f>IF(D81="Verbal",Setup!$B$35,IF(D81="Written",Setup!$B$36,IF(D81="Final",Setup!$B$37,"")))</f>
        <v/>
      </c>
      <c r="I81" s="21" t="str">
        <f t="shared" si="4"/>
        <v/>
      </c>
      <c r="J81" s="5" t="str">
        <f t="shared" ca="1" si="5"/>
        <v/>
      </c>
      <c r="K81" s="10" t="str">
        <f>IFERROR(INDEX('Employee Master'!$D$5:$D$104,MATCH(A81,'Employee Master'!$A$5:$A$104,0)),"")</f>
        <v/>
      </c>
    </row>
    <row r="82" spans="1:11" ht="15" customHeight="1" x14ac:dyDescent="0.35">
      <c r="A82" s="8"/>
      <c r="B82" s="5" t="str">
        <f>IFERROR(INDEX('Employee Master'!$B$5:$B$104,MATCH(A82,'Employee Master'!$A$5:$A$104,0)),"")</f>
        <v/>
      </c>
      <c r="C82" s="20"/>
      <c r="D82" s="8"/>
      <c r="E82" s="8"/>
      <c r="F82" s="8"/>
      <c r="G82" s="8"/>
      <c r="H82" s="5" t="str">
        <f>IF(D82="Verbal",Setup!$B$35,IF(D82="Written",Setup!$B$36,IF(D82="Final",Setup!$B$37,"")))</f>
        <v/>
      </c>
      <c r="I82" s="21" t="str">
        <f t="shared" si="4"/>
        <v/>
      </c>
      <c r="J82" s="5" t="str">
        <f t="shared" ca="1" si="5"/>
        <v/>
      </c>
      <c r="K82" s="10" t="str">
        <f>IFERROR(INDEX('Employee Master'!$D$5:$D$104,MATCH(A82,'Employee Master'!$A$5:$A$104,0)),"")</f>
        <v/>
      </c>
    </row>
    <row r="83" spans="1:11" ht="15" customHeight="1" x14ac:dyDescent="0.35">
      <c r="A83" s="8"/>
      <c r="B83" s="5" t="str">
        <f>IFERROR(INDEX('Employee Master'!$B$5:$B$104,MATCH(A83,'Employee Master'!$A$5:$A$104,0)),"")</f>
        <v/>
      </c>
      <c r="C83" s="20"/>
      <c r="D83" s="8"/>
      <c r="E83" s="8"/>
      <c r="F83" s="8"/>
      <c r="G83" s="8"/>
      <c r="H83" s="5" t="str">
        <f>IF(D83="Verbal",Setup!$B$35,IF(D83="Written",Setup!$B$36,IF(D83="Final",Setup!$B$37,"")))</f>
        <v/>
      </c>
      <c r="I83" s="21" t="str">
        <f t="shared" si="4"/>
        <v/>
      </c>
      <c r="J83" s="5" t="str">
        <f t="shared" ca="1" si="5"/>
        <v/>
      </c>
      <c r="K83" s="10" t="str">
        <f>IFERROR(INDEX('Employee Master'!$D$5:$D$104,MATCH(A83,'Employee Master'!$A$5:$A$104,0)),"")</f>
        <v/>
      </c>
    </row>
    <row r="84" spans="1:11" ht="15" customHeight="1" x14ac:dyDescent="0.35">
      <c r="A84" s="8"/>
      <c r="B84" s="5" t="str">
        <f>IFERROR(INDEX('Employee Master'!$B$5:$B$104,MATCH(A84,'Employee Master'!$A$5:$A$104,0)),"")</f>
        <v/>
      </c>
      <c r="C84" s="20"/>
      <c r="D84" s="8"/>
      <c r="E84" s="8"/>
      <c r="F84" s="8"/>
      <c r="G84" s="8"/>
      <c r="H84" s="5" t="str">
        <f>IF(D84="Verbal",Setup!$B$35,IF(D84="Written",Setup!$B$36,IF(D84="Final",Setup!$B$37,"")))</f>
        <v/>
      </c>
      <c r="I84" s="21" t="str">
        <f t="shared" si="4"/>
        <v/>
      </c>
      <c r="J84" s="5" t="str">
        <f t="shared" ca="1" si="5"/>
        <v/>
      </c>
      <c r="K84" s="10" t="str">
        <f>IFERROR(INDEX('Employee Master'!$D$5:$D$104,MATCH(A84,'Employee Master'!$A$5:$A$104,0)),"")</f>
        <v/>
      </c>
    </row>
    <row r="85" spans="1:11" ht="15" customHeight="1" x14ac:dyDescent="0.35">
      <c r="A85" s="8"/>
      <c r="B85" s="5" t="str">
        <f>IFERROR(INDEX('Employee Master'!$B$5:$B$104,MATCH(A85,'Employee Master'!$A$5:$A$104,0)),"")</f>
        <v/>
      </c>
      <c r="C85" s="20"/>
      <c r="D85" s="8"/>
      <c r="E85" s="8"/>
      <c r="F85" s="8"/>
      <c r="G85" s="8"/>
      <c r="H85" s="5" t="str">
        <f>IF(D85="Verbal",Setup!$B$35,IF(D85="Written",Setup!$B$36,IF(D85="Final",Setup!$B$37,"")))</f>
        <v/>
      </c>
      <c r="I85" s="21" t="str">
        <f t="shared" si="4"/>
        <v/>
      </c>
      <c r="J85" s="5" t="str">
        <f t="shared" ca="1" si="5"/>
        <v/>
      </c>
      <c r="K85" s="10" t="str">
        <f>IFERROR(INDEX('Employee Master'!$D$5:$D$104,MATCH(A85,'Employee Master'!$A$5:$A$104,0)),"")</f>
        <v/>
      </c>
    </row>
    <row r="86" spans="1:11" ht="15" customHeight="1" x14ac:dyDescent="0.35">
      <c r="A86" s="8"/>
      <c r="B86" s="5" t="str">
        <f>IFERROR(INDEX('Employee Master'!$B$5:$B$104,MATCH(A86,'Employee Master'!$A$5:$A$104,0)),"")</f>
        <v/>
      </c>
      <c r="C86" s="20"/>
      <c r="D86" s="8"/>
      <c r="E86" s="8"/>
      <c r="F86" s="8"/>
      <c r="G86" s="8"/>
      <c r="H86" s="5" t="str">
        <f>IF(D86="Verbal",Setup!$B$35,IF(D86="Written",Setup!$B$36,IF(D86="Final",Setup!$B$37,"")))</f>
        <v/>
      </c>
      <c r="I86" s="21" t="str">
        <f t="shared" si="4"/>
        <v/>
      </c>
      <c r="J86" s="5" t="str">
        <f t="shared" ca="1" si="5"/>
        <v/>
      </c>
      <c r="K86" s="10" t="str">
        <f>IFERROR(INDEX('Employee Master'!$D$5:$D$104,MATCH(A86,'Employee Master'!$A$5:$A$104,0)),"")</f>
        <v/>
      </c>
    </row>
    <row r="87" spans="1:11" ht="15" customHeight="1" x14ac:dyDescent="0.35">
      <c r="A87" s="8"/>
      <c r="B87" s="5" t="str">
        <f>IFERROR(INDEX('Employee Master'!$B$5:$B$104,MATCH(A87,'Employee Master'!$A$5:$A$104,0)),"")</f>
        <v/>
      </c>
      <c r="C87" s="20"/>
      <c r="D87" s="8"/>
      <c r="E87" s="8"/>
      <c r="F87" s="8"/>
      <c r="G87" s="8"/>
      <c r="H87" s="5" t="str">
        <f>IF(D87="Verbal",Setup!$B$35,IF(D87="Written",Setup!$B$36,IF(D87="Final",Setup!$B$37,"")))</f>
        <v/>
      </c>
      <c r="I87" s="21" t="str">
        <f t="shared" si="4"/>
        <v/>
      </c>
      <c r="J87" s="5" t="str">
        <f t="shared" ca="1" si="5"/>
        <v/>
      </c>
      <c r="K87" s="10" t="str">
        <f>IFERROR(INDEX('Employee Master'!$D$5:$D$104,MATCH(A87,'Employee Master'!$A$5:$A$104,0)),"")</f>
        <v/>
      </c>
    </row>
    <row r="88" spans="1:11" ht="15" customHeight="1" x14ac:dyDescent="0.35">
      <c r="A88" s="8"/>
      <c r="B88" s="5" t="str">
        <f>IFERROR(INDEX('Employee Master'!$B$5:$B$104,MATCH(A88,'Employee Master'!$A$5:$A$104,0)),"")</f>
        <v/>
      </c>
      <c r="C88" s="20"/>
      <c r="D88" s="8"/>
      <c r="E88" s="8"/>
      <c r="F88" s="8"/>
      <c r="G88" s="8"/>
      <c r="H88" s="5" t="str">
        <f>IF(D88="Verbal",Setup!$B$35,IF(D88="Written",Setup!$B$36,IF(D88="Final",Setup!$B$37,"")))</f>
        <v/>
      </c>
      <c r="I88" s="21" t="str">
        <f t="shared" si="4"/>
        <v/>
      </c>
      <c r="J88" s="5" t="str">
        <f t="shared" ca="1" si="5"/>
        <v/>
      </c>
      <c r="K88" s="10" t="str">
        <f>IFERROR(INDEX('Employee Master'!$D$5:$D$104,MATCH(A88,'Employee Master'!$A$5:$A$104,0)),"")</f>
        <v/>
      </c>
    </row>
    <row r="89" spans="1:11" ht="15" customHeight="1" x14ac:dyDescent="0.35">
      <c r="A89" s="8"/>
      <c r="B89" s="5" t="str">
        <f>IFERROR(INDEX('Employee Master'!$B$5:$B$104,MATCH(A89,'Employee Master'!$A$5:$A$104,0)),"")</f>
        <v/>
      </c>
      <c r="C89" s="20"/>
      <c r="D89" s="8"/>
      <c r="E89" s="8"/>
      <c r="F89" s="8"/>
      <c r="G89" s="8"/>
      <c r="H89" s="5" t="str">
        <f>IF(D89="Verbal",Setup!$B$35,IF(D89="Written",Setup!$B$36,IF(D89="Final",Setup!$B$37,"")))</f>
        <v/>
      </c>
      <c r="I89" s="21" t="str">
        <f t="shared" si="4"/>
        <v/>
      </c>
      <c r="J89" s="5" t="str">
        <f t="shared" ca="1" si="5"/>
        <v/>
      </c>
      <c r="K89" s="10" t="str">
        <f>IFERROR(INDEX('Employee Master'!$D$5:$D$104,MATCH(A89,'Employee Master'!$A$5:$A$104,0)),"")</f>
        <v/>
      </c>
    </row>
    <row r="90" spans="1:11" ht="15" customHeight="1" x14ac:dyDescent="0.35">
      <c r="A90" s="8"/>
      <c r="B90" s="5" t="str">
        <f>IFERROR(INDEX('Employee Master'!$B$5:$B$104,MATCH(A90,'Employee Master'!$A$5:$A$104,0)),"")</f>
        <v/>
      </c>
      <c r="C90" s="20"/>
      <c r="D90" s="8"/>
      <c r="E90" s="8"/>
      <c r="F90" s="8"/>
      <c r="G90" s="8"/>
      <c r="H90" s="5" t="str">
        <f>IF(D90="Verbal",Setup!$B$35,IF(D90="Written",Setup!$B$36,IF(D90="Final",Setup!$B$37,"")))</f>
        <v/>
      </c>
      <c r="I90" s="21" t="str">
        <f t="shared" si="4"/>
        <v/>
      </c>
      <c r="J90" s="5" t="str">
        <f t="shared" ca="1" si="5"/>
        <v/>
      </c>
      <c r="K90" s="10" t="str">
        <f>IFERROR(INDEX('Employee Master'!$D$5:$D$104,MATCH(A90,'Employee Master'!$A$5:$A$104,0)),"")</f>
        <v/>
      </c>
    </row>
    <row r="91" spans="1:11" ht="15" customHeight="1" x14ac:dyDescent="0.35">
      <c r="A91" s="8"/>
      <c r="B91" s="5" t="str">
        <f>IFERROR(INDEX('Employee Master'!$B$5:$B$104,MATCH(A91,'Employee Master'!$A$5:$A$104,0)),"")</f>
        <v/>
      </c>
      <c r="C91" s="20"/>
      <c r="D91" s="8"/>
      <c r="E91" s="8"/>
      <c r="F91" s="8"/>
      <c r="G91" s="8"/>
      <c r="H91" s="5" t="str">
        <f>IF(D91="Verbal",Setup!$B$35,IF(D91="Written",Setup!$B$36,IF(D91="Final",Setup!$B$37,"")))</f>
        <v/>
      </c>
      <c r="I91" s="21" t="str">
        <f t="shared" si="4"/>
        <v/>
      </c>
      <c r="J91" s="5" t="str">
        <f t="shared" ca="1" si="5"/>
        <v/>
      </c>
      <c r="K91" s="10" t="str">
        <f>IFERROR(INDEX('Employee Master'!$D$5:$D$104,MATCH(A91,'Employee Master'!$A$5:$A$104,0)),"")</f>
        <v/>
      </c>
    </row>
    <row r="92" spans="1:11" ht="15" customHeight="1" x14ac:dyDescent="0.35">
      <c r="A92" s="8"/>
      <c r="B92" s="5" t="str">
        <f>IFERROR(INDEX('Employee Master'!$B$5:$B$104,MATCH(A92,'Employee Master'!$A$5:$A$104,0)),"")</f>
        <v/>
      </c>
      <c r="C92" s="20"/>
      <c r="D92" s="8"/>
      <c r="E92" s="8"/>
      <c r="F92" s="8"/>
      <c r="G92" s="8"/>
      <c r="H92" s="5" t="str">
        <f>IF(D92="Verbal",Setup!$B$35,IF(D92="Written",Setup!$B$36,IF(D92="Final",Setup!$B$37,"")))</f>
        <v/>
      </c>
      <c r="I92" s="21" t="str">
        <f t="shared" si="4"/>
        <v/>
      </c>
      <c r="J92" s="5" t="str">
        <f t="shared" ca="1" si="5"/>
        <v/>
      </c>
      <c r="K92" s="10" t="str">
        <f>IFERROR(INDEX('Employee Master'!$D$5:$D$104,MATCH(A92,'Employee Master'!$A$5:$A$104,0)),"")</f>
        <v/>
      </c>
    </row>
    <row r="93" spans="1:11" ht="15" customHeight="1" x14ac:dyDescent="0.35">
      <c r="A93" s="8"/>
      <c r="B93" s="5" t="str">
        <f>IFERROR(INDEX('Employee Master'!$B$5:$B$104,MATCH(A93,'Employee Master'!$A$5:$A$104,0)),"")</f>
        <v/>
      </c>
      <c r="C93" s="20"/>
      <c r="D93" s="8"/>
      <c r="E93" s="8"/>
      <c r="F93" s="8"/>
      <c r="G93" s="8"/>
      <c r="H93" s="5" t="str">
        <f>IF(D93="Verbal",Setup!$B$35,IF(D93="Written",Setup!$B$36,IF(D93="Final",Setup!$B$37,"")))</f>
        <v/>
      </c>
      <c r="I93" s="21" t="str">
        <f t="shared" si="4"/>
        <v/>
      </c>
      <c r="J93" s="5" t="str">
        <f t="shared" ca="1" si="5"/>
        <v/>
      </c>
      <c r="K93" s="10" t="str">
        <f>IFERROR(INDEX('Employee Master'!$D$5:$D$104,MATCH(A93,'Employee Master'!$A$5:$A$104,0)),"")</f>
        <v/>
      </c>
    </row>
    <row r="94" spans="1:11" ht="15" customHeight="1" x14ac:dyDescent="0.35">
      <c r="A94" s="8"/>
      <c r="B94" s="5" t="str">
        <f>IFERROR(INDEX('Employee Master'!$B$5:$B$104,MATCH(A94,'Employee Master'!$A$5:$A$104,0)),"")</f>
        <v/>
      </c>
      <c r="C94" s="20"/>
      <c r="D94" s="8"/>
      <c r="E94" s="8"/>
      <c r="F94" s="8"/>
      <c r="G94" s="8"/>
      <c r="H94" s="5" t="str">
        <f>IF(D94="Verbal",Setup!$B$35,IF(D94="Written",Setup!$B$36,IF(D94="Final",Setup!$B$37,"")))</f>
        <v/>
      </c>
      <c r="I94" s="21" t="str">
        <f t="shared" si="4"/>
        <v/>
      </c>
      <c r="J94" s="5" t="str">
        <f t="shared" ca="1" si="5"/>
        <v/>
      </c>
      <c r="K94" s="10" t="str">
        <f>IFERROR(INDEX('Employee Master'!$D$5:$D$104,MATCH(A94,'Employee Master'!$A$5:$A$104,0)),"")</f>
        <v/>
      </c>
    </row>
    <row r="95" spans="1:11" ht="15" customHeight="1" x14ac:dyDescent="0.35">
      <c r="A95" s="8"/>
      <c r="B95" s="5" t="str">
        <f>IFERROR(INDEX('Employee Master'!$B$5:$B$104,MATCH(A95,'Employee Master'!$A$5:$A$104,0)),"")</f>
        <v/>
      </c>
      <c r="C95" s="20"/>
      <c r="D95" s="8"/>
      <c r="E95" s="8"/>
      <c r="F95" s="8"/>
      <c r="G95" s="8"/>
      <c r="H95" s="5" t="str">
        <f>IF(D95="Verbal",Setup!$B$35,IF(D95="Written",Setup!$B$36,IF(D95="Final",Setup!$B$37,"")))</f>
        <v/>
      </c>
      <c r="I95" s="21" t="str">
        <f t="shared" si="4"/>
        <v/>
      </c>
      <c r="J95" s="5" t="str">
        <f t="shared" ca="1" si="5"/>
        <v/>
      </c>
      <c r="K95" s="10" t="str">
        <f>IFERROR(INDEX('Employee Master'!$D$5:$D$104,MATCH(A95,'Employee Master'!$A$5:$A$104,0)),"")</f>
        <v/>
      </c>
    </row>
    <row r="96" spans="1:11" ht="15" customHeight="1" x14ac:dyDescent="0.35">
      <c r="A96" s="8"/>
      <c r="B96" s="5" t="str">
        <f>IFERROR(INDEX('Employee Master'!$B$5:$B$104,MATCH(A96,'Employee Master'!$A$5:$A$104,0)),"")</f>
        <v/>
      </c>
      <c r="C96" s="20"/>
      <c r="D96" s="8"/>
      <c r="E96" s="8"/>
      <c r="F96" s="8"/>
      <c r="G96" s="8"/>
      <c r="H96" s="5" t="str">
        <f>IF(D96="Verbal",Setup!$B$35,IF(D96="Written",Setup!$B$36,IF(D96="Final",Setup!$B$37,"")))</f>
        <v/>
      </c>
      <c r="I96" s="21" t="str">
        <f t="shared" si="4"/>
        <v/>
      </c>
      <c r="J96" s="5" t="str">
        <f t="shared" ca="1" si="5"/>
        <v/>
      </c>
      <c r="K96" s="10" t="str">
        <f>IFERROR(INDEX('Employee Master'!$D$5:$D$104,MATCH(A96,'Employee Master'!$A$5:$A$104,0)),"")</f>
        <v/>
      </c>
    </row>
    <row r="97" spans="1:11" ht="15" customHeight="1" x14ac:dyDescent="0.35">
      <c r="A97" s="8"/>
      <c r="B97" s="5" t="str">
        <f>IFERROR(INDEX('Employee Master'!$B$5:$B$104,MATCH(A97,'Employee Master'!$A$5:$A$104,0)),"")</f>
        <v/>
      </c>
      <c r="C97" s="20"/>
      <c r="D97" s="8"/>
      <c r="E97" s="8"/>
      <c r="F97" s="8"/>
      <c r="G97" s="8"/>
      <c r="H97" s="5" t="str">
        <f>IF(D97="Verbal",Setup!$B$35,IF(D97="Written",Setup!$B$36,IF(D97="Final",Setup!$B$37,"")))</f>
        <v/>
      </c>
      <c r="I97" s="21" t="str">
        <f t="shared" si="4"/>
        <v/>
      </c>
      <c r="J97" s="5" t="str">
        <f t="shared" ca="1" si="5"/>
        <v/>
      </c>
      <c r="K97" s="10" t="str">
        <f>IFERROR(INDEX('Employee Master'!$D$5:$D$104,MATCH(A97,'Employee Master'!$A$5:$A$104,0)),"")</f>
        <v/>
      </c>
    </row>
    <row r="98" spans="1:11" ht="15" customHeight="1" x14ac:dyDescent="0.35">
      <c r="A98" s="8"/>
      <c r="B98" s="5" t="str">
        <f>IFERROR(INDEX('Employee Master'!$B$5:$B$104,MATCH(A98,'Employee Master'!$A$5:$A$104,0)),"")</f>
        <v/>
      </c>
      <c r="C98" s="20"/>
      <c r="D98" s="8"/>
      <c r="E98" s="8"/>
      <c r="F98" s="8"/>
      <c r="G98" s="8"/>
      <c r="H98" s="5" t="str">
        <f>IF(D98="Verbal",Setup!$B$35,IF(D98="Written",Setup!$B$36,IF(D98="Final",Setup!$B$37,"")))</f>
        <v/>
      </c>
      <c r="I98" s="21" t="str">
        <f t="shared" si="4"/>
        <v/>
      </c>
      <c r="J98" s="5" t="str">
        <f t="shared" ca="1" si="5"/>
        <v/>
      </c>
      <c r="K98" s="10" t="str">
        <f>IFERROR(INDEX('Employee Master'!$D$5:$D$104,MATCH(A98,'Employee Master'!$A$5:$A$104,0)),"")</f>
        <v/>
      </c>
    </row>
    <row r="99" spans="1:11" ht="15" customHeight="1" x14ac:dyDescent="0.35">
      <c r="A99" s="8"/>
      <c r="B99" s="5" t="str">
        <f>IFERROR(INDEX('Employee Master'!$B$5:$B$104,MATCH(A99,'Employee Master'!$A$5:$A$104,0)),"")</f>
        <v/>
      </c>
      <c r="C99" s="20"/>
      <c r="D99" s="8"/>
      <c r="E99" s="8"/>
      <c r="F99" s="8"/>
      <c r="G99" s="8"/>
      <c r="H99" s="5" t="str">
        <f>IF(D99="Verbal",Setup!$B$35,IF(D99="Written",Setup!$B$36,IF(D99="Final",Setup!$B$37,"")))</f>
        <v/>
      </c>
      <c r="I99" s="21" t="str">
        <f t="shared" si="4"/>
        <v/>
      </c>
      <c r="J99" s="5" t="str">
        <f t="shared" ca="1" si="5"/>
        <v/>
      </c>
      <c r="K99" s="10" t="str">
        <f>IFERROR(INDEX('Employee Master'!$D$5:$D$104,MATCH(A99,'Employee Master'!$A$5:$A$104,0)),"")</f>
        <v/>
      </c>
    </row>
    <row r="100" spans="1:11" ht="15" customHeight="1" x14ac:dyDescent="0.35">
      <c r="A100" s="8"/>
      <c r="B100" s="5" t="str">
        <f>IFERROR(INDEX('Employee Master'!$B$5:$B$104,MATCH(A100,'Employee Master'!$A$5:$A$104,0)),"")</f>
        <v/>
      </c>
      <c r="C100" s="20"/>
      <c r="D100" s="8"/>
      <c r="E100" s="8"/>
      <c r="F100" s="8"/>
      <c r="G100" s="8"/>
      <c r="H100" s="5" t="str">
        <f>IF(D100="Verbal",Setup!$B$35,IF(D100="Written",Setup!$B$36,IF(D100="Final",Setup!$B$37,"")))</f>
        <v/>
      </c>
      <c r="I100" s="21" t="str">
        <f t="shared" si="4"/>
        <v/>
      </c>
      <c r="J100" s="5" t="str">
        <f t="shared" ca="1" si="5"/>
        <v/>
      </c>
      <c r="K100" s="10" t="str">
        <f>IFERROR(INDEX('Employee Master'!$D$5:$D$104,MATCH(A100,'Employee Master'!$A$5:$A$104,0)),"")</f>
        <v/>
      </c>
    </row>
    <row r="101" spans="1:11" ht="15" customHeight="1" x14ac:dyDescent="0.35">
      <c r="A101" s="8"/>
      <c r="B101" s="5" t="str">
        <f>IFERROR(INDEX('Employee Master'!$B$5:$B$104,MATCH(A101,'Employee Master'!$A$5:$A$104,0)),"")</f>
        <v/>
      </c>
      <c r="C101" s="20"/>
      <c r="D101" s="8"/>
      <c r="E101" s="8"/>
      <c r="F101" s="8"/>
      <c r="G101" s="8"/>
      <c r="H101" s="5" t="str">
        <f>IF(D101="Verbal",Setup!$B$35,IF(D101="Written",Setup!$B$36,IF(D101="Final",Setup!$B$37,"")))</f>
        <v/>
      </c>
      <c r="I101" s="21" t="str">
        <f t="shared" si="4"/>
        <v/>
      </c>
      <c r="J101" s="5" t="str">
        <f t="shared" ca="1" si="5"/>
        <v/>
      </c>
      <c r="K101" s="10" t="str">
        <f>IFERROR(INDEX('Employee Master'!$D$5:$D$104,MATCH(A101,'Employee Master'!$A$5:$A$104,0)),"")</f>
        <v/>
      </c>
    </row>
    <row r="102" spans="1:11" ht="15" customHeight="1" x14ac:dyDescent="0.35">
      <c r="A102" s="8"/>
      <c r="B102" s="5" t="str">
        <f>IFERROR(INDEX('Employee Master'!$B$5:$B$104,MATCH(A102,'Employee Master'!$A$5:$A$104,0)),"")</f>
        <v/>
      </c>
      <c r="C102" s="20"/>
      <c r="D102" s="8"/>
      <c r="E102" s="8"/>
      <c r="F102" s="8"/>
      <c r="G102" s="8"/>
      <c r="H102" s="5" t="str">
        <f>IF(D102="Verbal",Setup!$B$35,IF(D102="Written",Setup!$B$36,IF(D102="Final",Setup!$B$37,"")))</f>
        <v/>
      </c>
      <c r="I102" s="21" t="str">
        <f t="shared" ref="I102:I133" si="6">IF(OR(C102="",H102=""),"",EDATE(C102,H102))</f>
        <v/>
      </c>
      <c r="J102" s="5" t="str">
        <f t="shared" ref="J102:J133" ca="1" si="7">IF(I102="","",IF(D102="Dismissal","Closed",IF(TODAY()&gt;I102,"Lapsed","Active")))</f>
        <v/>
      </c>
      <c r="K102" s="10" t="str">
        <f>IFERROR(INDEX('Employee Master'!$D$5:$D$104,MATCH(A102,'Employee Master'!$A$5:$A$104,0)),"")</f>
        <v/>
      </c>
    </row>
    <row r="103" spans="1:11" ht="15" customHeight="1" x14ac:dyDescent="0.35">
      <c r="A103" s="8"/>
      <c r="B103" s="5" t="str">
        <f>IFERROR(INDEX('Employee Master'!$B$5:$B$104,MATCH(A103,'Employee Master'!$A$5:$A$104,0)),"")</f>
        <v/>
      </c>
      <c r="C103" s="20"/>
      <c r="D103" s="8"/>
      <c r="E103" s="8"/>
      <c r="F103" s="8"/>
      <c r="G103" s="8"/>
      <c r="H103" s="5" t="str">
        <f>IF(D103="Verbal",Setup!$B$35,IF(D103="Written",Setup!$B$36,IF(D103="Final",Setup!$B$37,"")))</f>
        <v/>
      </c>
      <c r="I103" s="21" t="str">
        <f t="shared" si="6"/>
        <v/>
      </c>
      <c r="J103" s="5" t="str">
        <f t="shared" ca="1" si="7"/>
        <v/>
      </c>
      <c r="K103" s="10" t="str">
        <f>IFERROR(INDEX('Employee Master'!$D$5:$D$104,MATCH(A103,'Employee Master'!$A$5:$A$104,0)),"")</f>
        <v/>
      </c>
    </row>
    <row r="104" spans="1:11" ht="15" customHeight="1" x14ac:dyDescent="0.35">
      <c r="A104" s="8"/>
      <c r="B104" s="5" t="str">
        <f>IFERROR(INDEX('Employee Master'!$B$5:$B$104,MATCH(A104,'Employee Master'!$A$5:$A$104,0)),"")</f>
        <v/>
      </c>
      <c r="C104" s="20"/>
      <c r="D104" s="8"/>
      <c r="E104" s="8"/>
      <c r="F104" s="8"/>
      <c r="G104" s="8"/>
      <c r="H104" s="5" t="str">
        <f>IF(D104="Verbal",Setup!$B$35,IF(D104="Written",Setup!$B$36,IF(D104="Final",Setup!$B$37,"")))</f>
        <v/>
      </c>
      <c r="I104" s="21" t="str">
        <f t="shared" si="6"/>
        <v/>
      </c>
      <c r="J104" s="5" t="str">
        <f t="shared" ca="1" si="7"/>
        <v/>
      </c>
      <c r="K104" s="10" t="str">
        <f>IFERROR(INDEX('Employee Master'!$D$5:$D$104,MATCH(A104,'Employee Master'!$A$5:$A$104,0)),"")</f>
        <v/>
      </c>
    </row>
    <row r="105" spans="1:11" ht="15" customHeight="1" x14ac:dyDescent="0.35">
      <c r="A105" s="8"/>
      <c r="B105" s="5" t="str">
        <f>IFERROR(INDEX('Employee Master'!$B$5:$B$104,MATCH(A105,'Employee Master'!$A$5:$A$104,0)),"")</f>
        <v/>
      </c>
      <c r="C105" s="20"/>
      <c r="D105" s="8"/>
      <c r="E105" s="8"/>
      <c r="F105" s="8"/>
      <c r="G105" s="8"/>
      <c r="H105" s="5" t="str">
        <f>IF(D105="Verbal",Setup!$B$35,IF(D105="Written",Setup!$B$36,IF(D105="Final",Setup!$B$37,"")))</f>
        <v/>
      </c>
      <c r="I105" s="21" t="str">
        <f t="shared" si="6"/>
        <v/>
      </c>
      <c r="J105" s="5" t="str">
        <f t="shared" ca="1" si="7"/>
        <v/>
      </c>
      <c r="K105" s="10" t="str">
        <f>IFERROR(INDEX('Employee Master'!$D$5:$D$104,MATCH(A105,'Employee Master'!$A$5:$A$104,0)),"")</f>
        <v/>
      </c>
    </row>
    <row r="106" spans="1:11" ht="15" customHeight="1" x14ac:dyDescent="0.35">
      <c r="A106" s="8"/>
      <c r="B106" s="5" t="str">
        <f>IFERROR(INDEX('Employee Master'!$B$5:$B$104,MATCH(A106,'Employee Master'!$A$5:$A$104,0)),"")</f>
        <v/>
      </c>
      <c r="C106" s="20"/>
      <c r="D106" s="8"/>
      <c r="E106" s="8"/>
      <c r="F106" s="8"/>
      <c r="G106" s="8"/>
      <c r="H106" s="5" t="str">
        <f>IF(D106="Verbal",Setup!$B$35,IF(D106="Written",Setup!$B$36,IF(D106="Final",Setup!$B$37,"")))</f>
        <v/>
      </c>
      <c r="I106" s="21" t="str">
        <f t="shared" si="6"/>
        <v/>
      </c>
      <c r="J106" s="5" t="str">
        <f t="shared" ca="1" si="7"/>
        <v/>
      </c>
      <c r="K106" s="10" t="str">
        <f>IFERROR(INDEX('Employee Master'!$D$5:$D$104,MATCH(A106,'Employee Master'!$A$5:$A$104,0)),"")</f>
        <v/>
      </c>
    </row>
    <row r="107" spans="1:11" ht="15" customHeight="1" x14ac:dyDescent="0.35">
      <c r="A107" s="8"/>
      <c r="B107" s="5" t="str">
        <f>IFERROR(INDEX('Employee Master'!$B$5:$B$104,MATCH(A107,'Employee Master'!$A$5:$A$104,0)),"")</f>
        <v/>
      </c>
      <c r="C107" s="20"/>
      <c r="D107" s="8"/>
      <c r="E107" s="8"/>
      <c r="F107" s="8"/>
      <c r="G107" s="8"/>
      <c r="H107" s="5" t="str">
        <f>IF(D107="Verbal",Setup!$B$35,IF(D107="Written",Setup!$B$36,IF(D107="Final",Setup!$B$37,"")))</f>
        <v/>
      </c>
      <c r="I107" s="21" t="str">
        <f t="shared" si="6"/>
        <v/>
      </c>
      <c r="J107" s="5" t="str">
        <f t="shared" ca="1" si="7"/>
        <v/>
      </c>
      <c r="K107" s="10" t="str">
        <f>IFERROR(INDEX('Employee Master'!$D$5:$D$104,MATCH(A107,'Employee Master'!$A$5:$A$104,0)),"")</f>
        <v/>
      </c>
    </row>
    <row r="108" spans="1:11" ht="15" customHeight="1" x14ac:dyDescent="0.35">
      <c r="A108" s="8"/>
      <c r="B108" s="5" t="str">
        <f>IFERROR(INDEX('Employee Master'!$B$5:$B$104,MATCH(A108,'Employee Master'!$A$5:$A$104,0)),"")</f>
        <v/>
      </c>
      <c r="C108" s="20"/>
      <c r="D108" s="8"/>
      <c r="E108" s="8"/>
      <c r="F108" s="8"/>
      <c r="G108" s="8"/>
      <c r="H108" s="5" t="str">
        <f>IF(D108="Verbal",Setup!$B$35,IF(D108="Written",Setup!$B$36,IF(D108="Final",Setup!$B$37,"")))</f>
        <v/>
      </c>
      <c r="I108" s="21" t="str">
        <f t="shared" si="6"/>
        <v/>
      </c>
      <c r="J108" s="5" t="str">
        <f t="shared" ca="1" si="7"/>
        <v/>
      </c>
      <c r="K108" s="10" t="str">
        <f>IFERROR(INDEX('Employee Master'!$D$5:$D$104,MATCH(A108,'Employee Master'!$A$5:$A$104,0)),"")</f>
        <v/>
      </c>
    </row>
    <row r="109" spans="1:11" ht="15" customHeight="1" x14ac:dyDescent="0.35">
      <c r="A109" s="8"/>
      <c r="B109" s="5" t="str">
        <f>IFERROR(INDEX('Employee Master'!$B$5:$B$104,MATCH(A109,'Employee Master'!$A$5:$A$104,0)),"")</f>
        <v/>
      </c>
      <c r="C109" s="20"/>
      <c r="D109" s="8"/>
      <c r="E109" s="8"/>
      <c r="F109" s="8"/>
      <c r="G109" s="8"/>
      <c r="H109" s="5" t="str">
        <f>IF(D109="Verbal",Setup!$B$35,IF(D109="Written",Setup!$B$36,IF(D109="Final",Setup!$B$37,"")))</f>
        <v/>
      </c>
      <c r="I109" s="21" t="str">
        <f t="shared" si="6"/>
        <v/>
      </c>
      <c r="J109" s="5" t="str">
        <f t="shared" ca="1" si="7"/>
        <v/>
      </c>
      <c r="K109" s="10" t="str">
        <f>IFERROR(INDEX('Employee Master'!$D$5:$D$104,MATCH(A109,'Employee Master'!$A$5:$A$104,0)),"")</f>
        <v/>
      </c>
    </row>
    <row r="110" spans="1:11" ht="15" customHeight="1" x14ac:dyDescent="0.35">
      <c r="A110" s="8"/>
      <c r="B110" s="5" t="str">
        <f>IFERROR(INDEX('Employee Master'!$B$5:$B$104,MATCH(A110,'Employee Master'!$A$5:$A$104,0)),"")</f>
        <v/>
      </c>
      <c r="C110" s="20"/>
      <c r="D110" s="8"/>
      <c r="E110" s="8"/>
      <c r="F110" s="8"/>
      <c r="G110" s="8"/>
      <c r="H110" s="5" t="str">
        <f>IF(D110="Verbal",Setup!$B$35,IF(D110="Written",Setup!$B$36,IF(D110="Final",Setup!$B$37,"")))</f>
        <v/>
      </c>
      <c r="I110" s="21" t="str">
        <f t="shared" si="6"/>
        <v/>
      </c>
      <c r="J110" s="5" t="str">
        <f t="shared" ca="1" si="7"/>
        <v/>
      </c>
      <c r="K110" s="10" t="str">
        <f>IFERROR(INDEX('Employee Master'!$D$5:$D$104,MATCH(A110,'Employee Master'!$A$5:$A$104,0)),"")</f>
        <v/>
      </c>
    </row>
    <row r="111" spans="1:11" ht="15" customHeight="1" x14ac:dyDescent="0.35">
      <c r="A111" s="8"/>
      <c r="B111" s="5" t="str">
        <f>IFERROR(INDEX('Employee Master'!$B$5:$B$104,MATCH(A111,'Employee Master'!$A$5:$A$104,0)),"")</f>
        <v/>
      </c>
      <c r="C111" s="20"/>
      <c r="D111" s="8"/>
      <c r="E111" s="8"/>
      <c r="F111" s="8"/>
      <c r="G111" s="8"/>
      <c r="H111" s="5" t="str">
        <f>IF(D111="Verbal",Setup!$B$35,IF(D111="Written",Setup!$B$36,IF(D111="Final",Setup!$B$37,"")))</f>
        <v/>
      </c>
      <c r="I111" s="21" t="str">
        <f t="shared" si="6"/>
        <v/>
      </c>
      <c r="J111" s="5" t="str">
        <f t="shared" ca="1" si="7"/>
        <v/>
      </c>
      <c r="K111" s="10" t="str">
        <f>IFERROR(INDEX('Employee Master'!$D$5:$D$104,MATCH(A111,'Employee Master'!$A$5:$A$104,0)),"")</f>
        <v/>
      </c>
    </row>
    <row r="112" spans="1:11" ht="15" customHeight="1" x14ac:dyDescent="0.35">
      <c r="A112" s="8"/>
      <c r="B112" s="5" t="str">
        <f>IFERROR(INDEX('Employee Master'!$B$5:$B$104,MATCH(A112,'Employee Master'!$A$5:$A$104,0)),"")</f>
        <v/>
      </c>
      <c r="C112" s="20"/>
      <c r="D112" s="8"/>
      <c r="E112" s="8"/>
      <c r="F112" s="8"/>
      <c r="G112" s="8"/>
      <c r="H112" s="5" t="str">
        <f>IF(D112="Verbal",Setup!$B$35,IF(D112="Written",Setup!$B$36,IF(D112="Final",Setup!$B$37,"")))</f>
        <v/>
      </c>
      <c r="I112" s="21" t="str">
        <f t="shared" si="6"/>
        <v/>
      </c>
      <c r="J112" s="5" t="str">
        <f t="shared" ca="1" si="7"/>
        <v/>
      </c>
      <c r="K112" s="10" t="str">
        <f>IFERROR(INDEX('Employee Master'!$D$5:$D$104,MATCH(A112,'Employee Master'!$A$5:$A$104,0)),"")</f>
        <v/>
      </c>
    </row>
    <row r="113" spans="1:11" ht="15" customHeight="1" x14ac:dyDescent="0.35">
      <c r="A113" s="8"/>
      <c r="B113" s="5" t="str">
        <f>IFERROR(INDEX('Employee Master'!$B$5:$B$104,MATCH(A113,'Employee Master'!$A$5:$A$104,0)),"")</f>
        <v/>
      </c>
      <c r="C113" s="20"/>
      <c r="D113" s="8"/>
      <c r="E113" s="8"/>
      <c r="F113" s="8"/>
      <c r="G113" s="8"/>
      <c r="H113" s="5" t="str">
        <f>IF(D113="Verbal",Setup!$B$35,IF(D113="Written",Setup!$B$36,IF(D113="Final",Setup!$B$37,"")))</f>
        <v/>
      </c>
      <c r="I113" s="21" t="str">
        <f t="shared" si="6"/>
        <v/>
      </c>
      <c r="J113" s="5" t="str">
        <f t="shared" ca="1" si="7"/>
        <v/>
      </c>
      <c r="K113" s="10" t="str">
        <f>IFERROR(INDEX('Employee Master'!$D$5:$D$104,MATCH(A113,'Employee Master'!$A$5:$A$104,0)),"")</f>
        <v/>
      </c>
    </row>
    <row r="114" spans="1:11" ht="15" customHeight="1" x14ac:dyDescent="0.35">
      <c r="A114" s="8"/>
      <c r="B114" s="5" t="str">
        <f>IFERROR(INDEX('Employee Master'!$B$5:$B$104,MATCH(A114,'Employee Master'!$A$5:$A$104,0)),"")</f>
        <v/>
      </c>
      <c r="C114" s="20"/>
      <c r="D114" s="8"/>
      <c r="E114" s="8"/>
      <c r="F114" s="8"/>
      <c r="G114" s="8"/>
      <c r="H114" s="5" t="str">
        <f>IF(D114="Verbal",Setup!$B$35,IF(D114="Written",Setup!$B$36,IF(D114="Final",Setup!$B$37,"")))</f>
        <v/>
      </c>
      <c r="I114" s="21" t="str">
        <f t="shared" si="6"/>
        <v/>
      </c>
      <c r="J114" s="5" t="str">
        <f t="shared" ca="1" si="7"/>
        <v/>
      </c>
      <c r="K114" s="10" t="str">
        <f>IFERROR(INDEX('Employee Master'!$D$5:$D$104,MATCH(A114,'Employee Master'!$A$5:$A$104,0)),"")</f>
        <v/>
      </c>
    </row>
    <row r="115" spans="1:11" ht="15" customHeight="1" x14ac:dyDescent="0.35">
      <c r="A115" s="8"/>
      <c r="B115" s="5" t="str">
        <f>IFERROR(INDEX('Employee Master'!$B$5:$B$104,MATCH(A115,'Employee Master'!$A$5:$A$104,0)),"")</f>
        <v/>
      </c>
      <c r="C115" s="20"/>
      <c r="D115" s="8"/>
      <c r="E115" s="8"/>
      <c r="F115" s="8"/>
      <c r="G115" s="8"/>
      <c r="H115" s="5" t="str">
        <f>IF(D115="Verbal",Setup!$B$35,IF(D115="Written",Setup!$B$36,IF(D115="Final",Setup!$B$37,"")))</f>
        <v/>
      </c>
      <c r="I115" s="21" t="str">
        <f t="shared" si="6"/>
        <v/>
      </c>
      <c r="J115" s="5" t="str">
        <f t="shared" ca="1" si="7"/>
        <v/>
      </c>
      <c r="K115" s="10" t="str">
        <f>IFERROR(INDEX('Employee Master'!$D$5:$D$104,MATCH(A115,'Employee Master'!$A$5:$A$104,0)),"")</f>
        <v/>
      </c>
    </row>
    <row r="116" spans="1:11" ht="15" customHeight="1" x14ac:dyDescent="0.35">
      <c r="A116" s="8"/>
      <c r="B116" s="5" t="str">
        <f>IFERROR(INDEX('Employee Master'!$B$5:$B$104,MATCH(A116,'Employee Master'!$A$5:$A$104,0)),"")</f>
        <v/>
      </c>
      <c r="C116" s="20"/>
      <c r="D116" s="8"/>
      <c r="E116" s="8"/>
      <c r="F116" s="8"/>
      <c r="G116" s="8"/>
      <c r="H116" s="5" t="str">
        <f>IF(D116="Verbal",Setup!$B$35,IF(D116="Written",Setup!$B$36,IF(D116="Final",Setup!$B$37,"")))</f>
        <v/>
      </c>
      <c r="I116" s="21" t="str">
        <f t="shared" si="6"/>
        <v/>
      </c>
      <c r="J116" s="5" t="str">
        <f t="shared" ca="1" si="7"/>
        <v/>
      </c>
      <c r="K116" s="10" t="str">
        <f>IFERROR(INDEX('Employee Master'!$D$5:$D$104,MATCH(A116,'Employee Master'!$A$5:$A$104,0)),"")</f>
        <v/>
      </c>
    </row>
    <row r="117" spans="1:11" ht="15" customHeight="1" x14ac:dyDescent="0.35">
      <c r="A117" s="8"/>
      <c r="B117" s="5" t="str">
        <f>IFERROR(INDEX('Employee Master'!$B$5:$B$104,MATCH(A117,'Employee Master'!$A$5:$A$104,0)),"")</f>
        <v/>
      </c>
      <c r="C117" s="20"/>
      <c r="D117" s="8"/>
      <c r="E117" s="8"/>
      <c r="F117" s="8"/>
      <c r="G117" s="8"/>
      <c r="H117" s="5" t="str">
        <f>IF(D117="Verbal",Setup!$B$35,IF(D117="Written",Setup!$B$36,IF(D117="Final",Setup!$B$37,"")))</f>
        <v/>
      </c>
      <c r="I117" s="21" t="str">
        <f t="shared" si="6"/>
        <v/>
      </c>
      <c r="J117" s="5" t="str">
        <f t="shared" ca="1" si="7"/>
        <v/>
      </c>
      <c r="K117" s="10" t="str">
        <f>IFERROR(INDEX('Employee Master'!$D$5:$D$104,MATCH(A117,'Employee Master'!$A$5:$A$104,0)),"")</f>
        <v/>
      </c>
    </row>
    <row r="118" spans="1:11" ht="15" customHeight="1" x14ac:dyDescent="0.35">
      <c r="A118" s="8"/>
      <c r="B118" s="5" t="str">
        <f>IFERROR(INDEX('Employee Master'!$B$5:$B$104,MATCH(A118,'Employee Master'!$A$5:$A$104,0)),"")</f>
        <v/>
      </c>
      <c r="C118" s="20"/>
      <c r="D118" s="8"/>
      <c r="E118" s="8"/>
      <c r="F118" s="8"/>
      <c r="G118" s="8"/>
      <c r="H118" s="5" t="str">
        <f>IF(D118="Verbal",Setup!$B$35,IF(D118="Written",Setup!$B$36,IF(D118="Final",Setup!$B$37,"")))</f>
        <v/>
      </c>
      <c r="I118" s="21" t="str">
        <f t="shared" si="6"/>
        <v/>
      </c>
      <c r="J118" s="5" t="str">
        <f t="shared" ca="1" si="7"/>
        <v/>
      </c>
      <c r="K118" s="10" t="str">
        <f>IFERROR(INDEX('Employee Master'!$D$5:$D$104,MATCH(A118,'Employee Master'!$A$5:$A$104,0)),"")</f>
        <v/>
      </c>
    </row>
    <row r="119" spans="1:11" ht="15" customHeight="1" x14ac:dyDescent="0.35">
      <c r="A119" s="8"/>
      <c r="B119" s="5" t="str">
        <f>IFERROR(INDEX('Employee Master'!$B$5:$B$104,MATCH(A119,'Employee Master'!$A$5:$A$104,0)),"")</f>
        <v/>
      </c>
      <c r="C119" s="20"/>
      <c r="D119" s="8"/>
      <c r="E119" s="8"/>
      <c r="F119" s="8"/>
      <c r="G119" s="8"/>
      <c r="H119" s="5" t="str">
        <f>IF(D119="Verbal",Setup!$B$35,IF(D119="Written",Setup!$B$36,IF(D119="Final",Setup!$B$37,"")))</f>
        <v/>
      </c>
      <c r="I119" s="21" t="str">
        <f t="shared" si="6"/>
        <v/>
      </c>
      <c r="J119" s="5" t="str">
        <f t="shared" ca="1" si="7"/>
        <v/>
      </c>
      <c r="K119" s="10" t="str">
        <f>IFERROR(INDEX('Employee Master'!$D$5:$D$104,MATCH(A119,'Employee Master'!$A$5:$A$104,0)),"")</f>
        <v/>
      </c>
    </row>
    <row r="120" spans="1:11" ht="15" customHeight="1" x14ac:dyDescent="0.35">
      <c r="A120" s="8"/>
      <c r="B120" s="5" t="str">
        <f>IFERROR(INDEX('Employee Master'!$B$5:$B$104,MATCH(A120,'Employee Master'!$A$5:$A$104,0)),"")</f>
        <v/>
      </c>
      <c r="C120" s="20"/>
      <c r="D120" s="8"/>
      <c r="E120" s="8"/>
      <c r="F120" s="8"/>
      <c r="G120" s="8"/>
      <c r="H120" s="5" t="str">
        <f>IF(D120="Verbal",Setup!$B$35,IF(D120="Written",Setup!$B$36,IF(D120="Final",Setup!$B$37,"")))</f>
        <v/>
      </c>
      <c r="I120" s="21" t="str">
        <f t="shared" si="6"/>
        <v/>
      </c>
      <c r="J120" s="5" t="str">
        <f t="shared" ca="1" si="7"/>
        <v/>
      </c>
      <c r="K120" s="10" t="str">
        <f>IFERROR(INDEX('Employee Master'!$D$5:$D$104,MATCH(A120,'Employee Master'!$A$5:$A$104,0)),"")</f>
        <v/>
      </c>
    </row>
    <row r="121" spans="1:11" ht="15" customHeight="1" x14ac:dyDescent="0.35">
      <c r="A121" s="8"/>
      <c r="B121" s="5" t="str">
        <f>IFERROR(INDEX('Employee Master'!$B$5:$B$104,MATCH(A121,'Employee Master'!$A$5:$A$104,0)),"")</f>
        <v/>
      </c>
      <c r="C121" s="20"/>
      <c r="D121" s="8"/>
      <c r="E121" s="8"/>
      <c r="F121" s="8"/>
      <c r="G121" s="8"/>
      <c r="H121" s="5" t="str">
        <f>IF(D121="Verbal",Setup!$B$35,IF(D121="Written",Setup!$B$36,IF(D121="Final",Setup!$B$37,"")))</f>
        <v/>
      </c>
      <c r="I121" s="21" t="str">
        <f t="shared" si="6"/>
        <v/>
      </c>
      <c r="J121" s="5" t="str">
        <f t="shared" ca="1" si="7"/>
        <v/>
      </c>
      <c r="K121" s="10" t="str">
        <f>IFERROR(INDEX('Employee Master'!$D$5:$D$104,MATCH(A121,'Employee Master'!$A$5:$A$104,0)),"")</f>
        <v/>
      </c>
    </row>
    <row r="122" spans="1:11" ht="15" customHeight="1" x14ac:dyDescent="0.35">
      <c r="A122" s="8"/>
      <c r="B122" s="5" t="str">
        <f>IFERROR(INDEX('Employee Master'!$B$5:$B$104,MATCH(A122,'Employee Master'!$A$5:$A$104,0)),"")</f>
        <v/>
      </c>
      <c r="C122" s="20"/>
      <c r="D122" s="8"/>
      <c r="E122" s="8"/>
      <c r="F122" s="8"/>
      <c r="G122" s="8"/>
      <c r="H122" s="5" t="str">
        <f>IF(D122="Verbal",Setup!$B$35,IF(D122="Written",Setup!$B$36,IF(D122="Final",Setup!$B$37,"")))</f>
        <v/>
      </c>
      <c r="I122" s="21" t="str">
        <f t="shared" si="6"/>
        <v/>
      </c>
      <c r="J122" s="5" t="str">
        <f t="shared" ca="1" si="7"/>
        <v/>
      </c>
      <c r="K122" s="10" t="str">
        <f>IFERROR(INDEX('Employee Master'!$D$5:$D$104,MATCH(A122,'Employee Master'!$A$5:$A$104,0)),"")</f>
        <v/>
      </c>
    </row>
    <row r="123" spans="1:11" ht="15" customHeight="1" x14ac:dyDescent="0.35">
      <c r="A123" s="8"/>
      <c r="B123" s="5" t="str">
        <f>IFERROR(INDEX('Employee Master'!$B$5:$B$104,MATCH(A123,'Employee Master'!$A$5:$A$104,0)),"")</f>
        <v/>
      </c>
      <c r="C123" s="20"/>
      <c r="D123" s="8"/>
      <c r="E123" s="8"/>
      <c r="F123" s="8"/>
      <c r="G123" s="8"/>
      <c r="H123" s="5" t="str">
        <f>IF(D123="Verbal",Setup!$B$35,IF(D123="Written",Setup!$B$36,IF(D123="Final",Setup!$B$37,"")))</f>
        <v/>
      </c>
      <c r="I123" s="21" t="str">
        <f t="shared" si="6"/>
        <v/>
      </c>
      <c r="J123" s="5" t="str">
        <f t="shared" ca="1" si="7"/>
        <v/>
      </c>
      <c r="K123" s="10" t="str">
        <f>IFERROR(INDEX('Employee Master'!$D$5:$D$104,MATCH(A123,'Employee Master'!$A$5:$A$104,0)),"")</f>
        <v/>
      </c>
    </row>
    <row r="124" spans="1:11" ht="15" customHeight="1" x14ac:dyDescent="0.35">
      <c r="A124" s="8"/>
      <c r="B124" s="5" t="str">
        <f>IFERROR(INDEX('Employee Master'!$B$5:$B$104,MATCH(A124,'Employee Master'!$A$5:$A$104,0)),"")</f>
        <v/>
      </c>
      <c r="C124" s="20"/>
      <c r="D124" s="8"/>
      <c r="E124" s="8"/>
      <c r="F124" s="8"/>
      <c r="G124" s="8"/>
      <c r="H124" s="5" t="str">
        <f>IF(D124="Verbal",Setup!$B$35,IF(D124="Written",Setup!$B$36,IF(D124="Final",Setup!$B$37,"")))</f>
        <v/>
      </c>
      <c r="I124" s="21" t="str">
        <f t="shared" si="6"/>
        <v/>
      </c>
      <c r="J124" s="5" t="str">
        <f t="shared" ca="1" si="7"/>
        <v/>
      </c>
      <c r="K124" s="10" t="str">
        <f>IFERROR(INDEX('Employee Master'!$D$5:$D$104,MATCH(A124,'Employee Master'!$A$5:$A$104,0)),"")</f>
        <v/>
      </c>
    </row>
    <row r="125" spans="1:11" ht="15" customHeight="1" x14ac:dyDescent="0.35">
      <c r="A125" s="8"/>
      <c r="B125" s="5" t="str">
        <f>IFERROR(INDEX('Employee Master'!$B$5:$B$104,MATCH(A125,'Employee Master'!$A$5:$A$104,0)),"")</f>
        <v/>
      </c>
      <c r="C125" s="20"/>
      <c r="D125" s="8"/>
      <c r="E125" s="8"/>
      <c r="F125" s="8"/>
      <c r="G125" s="8"/>
      <c r="H125" s="5" t="str">
        <f>IF(D125="Verbal",Setup!$B$35,IF(D125="Written",Setup!$B$36,IF(D125="Final",Setup!$B$37,"")))</f>
        <v/>
      </c>
      <c r="I125" s="21" t="str">
        <f t="shared" si="6"/>
        <v/>
      </c>
      <c r="J125" s="5" t="str">
        <f t="shared" ca="1" si="7"/>
        <v/>
      </c>
      <c r="K125" s="10" t="str">
        <f>IFERROR(INDEX('Employee Master'!$D$5:$D$104,MATCH(A125,'Employee Master'!$A$5:$A$104,0)),"")</f>
        <v/>
      </c>
    </row>
    <row r="126" spans="1:11" ht="15" customHeight="1" x14ac:dyDescent="0.35">
      <c r="A126" s="8"/>
      <c r="B126" s="5" t="str">
        <f>IFERROR(INDEX('Employee Master'!$B$5:$B$104,MATCH(A126,'Employee Master'!$A$5:$A$104,0)),"")</f>
        <v/>
      </c>
      <c r="C126" s="20"/>
      <c r="D126" s="8"/>
      <c r="E126" s="8"/>
      <c r="F126" s="8"/>
      <c r="G126" s="8"/>
      <c r="H126" s="5" t="str">
        <f>IF(D126="Verbal",Setup!$B$35,IF(D126="Written",Setup!$B$36,IF(D126="Final",Setup!$B$37,"")))</f>
        <v/>
      </c>
      <c r="I126" s="21" t="str">
        <f t="shared" si="6"/>
        <v/>
      </c>
      <c r="J126" s="5" t="str">
        <f t="shared" ca="1" si="7"/>
        <v/>
      </c>
      <c r="K126" s="10" t="str">
        <f>IFERROR(INDEX('Employee Master'!$D$5:$D$104,MATCH(A126,'Employee Master'!$A$5:$A$104,0)),"")</f>
        <v/>
      </c>
    </row>
    <row r="127" spans="1:11" ht="15" customHeight="1" x14ac:dyDescent="0.35">
      <c r="A127" s="8"/>
      <c r="B127" s="5" t="str">
        <f>IFERROR(INDEX('Employee Master'!$B$5:$B$104,MATCH(A127,'Employee Master'!$A$5:$A$104,0)),"")</f>
        <v/>
      </c>
      <c r="C127" s="20"/>
      <c r="D127" s="8"/>
      <c r="E127" s="8"/>
      <c r="F127" s="8"/>
      <c r="G127" s="8"/>
      <c r="H127" s="5" t="str">
        <f>IF(D127="Verbal",Setup!$B$35,IF(D127="Written",Setup!$B$36,IF(D127="Final",Setup!$B$37,"")))</f>
        <v/>
      </c>
      <c r="I127" s="21" t="str">
        <f t="shared" si="6"/>
        <v/>
      </c>
      <c r="J127" s="5" t="str">
        <f t="shared" ca="1" si="7"/>
        <v/>
      </c>
      <c r="K127" s="10" t="str">
        <f>IFERROR(INDEX('Employee Master'!$D$5:$D$104,MATCH(A127,'Employee Master'!$A$5:$A$104,0)),"")</f>
        <v/>
      </c>
    </row>
    <row r="128" spans="1:11" ht="15" customHeight="1" x14ac:dyDescent="0.35">
      <c r="A128" s="8"/>
      <c r="B128" s="5" t="str">
        <f>IFERROR(INDEX('Employee Master'!$B$5:$B$104,MATCH(A128,'Employee Master'!$A$5:$A$104,0)),"")</f>
        <v/>
      </c>
      <c r="C128" s="20"/>
      <c r="D128" s="8"/>
      <c r="E128" s="8"/>
      <c r="F128" s="8"/>
      <c r="G128" s="8"/>
      <c r="H128" s="5" t="str">
        <f>IF(D128="Verbal",Setup!$B$35,IF(D128="Written",Setup!$B$36,IF(D128="Final",Setup!$B$37,"")))</f>
        <v/>
      </c>
      <c r="I128" s="21" t="str">
        <f t="shared" si="6"/>
        <v/>
      </c>
      <c r="J128" s="5" t="str">
        <f t="shared" ca="1" si="7"/>
        <v/>
      </c>
      <c r="K128" s="10" t="str">
        <f>IFERROR(INDEX('Employee Master'!$D$5:$D$104,MATCH(A128,'Employee Master'!$A$5:$A$104,0)),"")</f>
        <v/>
      </c>
    </row>
    <row r="129" spans="1:11" ht="15" customHeight="1" x14ac:dyDescent="0.35">
      <c r="A129" s="8"/>
      <c r="B129" s="5" t="str">
        <f>IFERROR(INDEX('Employee Master'!$B$5:$B$104,MATCH(A129,'Employee Master'!$A$5:$A$104,0)),"")</f>
        <v/>
      </c>
      <c r="C129" s="20"/>
      <c r="D129" s="8"/>
      <c r="E129" s="8"/>
      <c r="F129" s="8"/>
      <c r="G129" s="8"/>
      <c r="H129" s="5" t="str">
        <f>IF(D129="Verbal",Setup!$B$35,IF(D129="Written",Setup!$B$36,IF(D129="Final",Setup!$B$37,"")))</f>
        <v/>
      </c>
      <c r="I129" s="21" t="str">
        <f t="shared" si="6"/>
        <v/>
      </c>
      <c r="J129" s="5" t="str">
        <f t="shared" ca="1" si="7"/>
        <v/>
      </c>
      <c r="K129" s="10" t="str">
        <f>IFERROR(INDEX('Employee Master'!$D$5:$D$104,MATCH(A129,'Employee Master'!$A$5:$A$104,0)),"")</f>
        <v/>
      </c>
    </row>
    <row r="130" spans="1:11" ht="15" customHeight="1" x14ac:dyDescent="0.35">
      <c r="A130" s="8"/>
      <c r="B130" s="5" t="str">
        <f>IFERROR(INDEX('Employee Master'!$B$5:$B$104,MATCH(A130,'Employee Master'!$A$5:$A$104,0)),"")</f>
        <v/>
      </c>
      <c r="C130" s="20"/>
      <c r="D130" s="8"/>
      <c r="E130" s="8"/>
      <c r="F130" s="8"/>
      <c r="G130" s="8"/>
      <c r="H130" s="5" t="str">
        <f>IF(D130="Verbal",Setup!$B$35,IF(D130="Written",Setup!$B$36,IF(D130="Final",Setup!$B$37,"")))</f>
        <v/>
      </c>
      <c r="I130" s="21" t="str">
        <f t="shared" si="6"/>
        <v/>
      </c>
      <c r="J130" s="5" t="str">
        <f t="shared" ca="1" si="7"/>
        <v/>
      </c>
      <c r="K130" s="10" t="str">
        <f>IFERROR(INDEX('Employee Master'!$D$5:$D$104,MATCH(A130,'Employee Master'!$A$5:$A$104,0)),"")</f>
        <v/>
      </c>
    </row>
    <row r="131" spans="1:11" ht="15" customHeight="1" x14ac:dyDescent="0.35">
      <c r="A131" s="8"/>
      <c r="B131" s="5" t="str">
        <f>IFERROR(INDEX('Employee Master'!$B$5:$B$104,MATCH(A131,'Employee Master'!$A$5:$A$104,0)),"")</f>
        <v/>
      </c>
      <c r="C131" s="20"/>
      <c r="D131" s="8"/>
      <c r="E131" s="8"/>
      <c r="F131" s="8"/>
      <c r="G131" s="8"/>
      <c r="H131" s="5" t="str">
        <f>IF(D131="Verbal",Setup!$B$35,IF(D131="Written",Setup!$B$36,IF(D131="Final",Setup!$B$37,"")))</f>
        <v/>
      </c>
      <c r="I131" s="21" t="str">
        <f t="shared" si="6"/>
        <v/>
      </c>
      <c r="J131" s="5" t="str">
        <f t="shared" ca="1" si="7"/>
        <v/>
      </c>
      <c r="K131" s="10" t="str">
        <f>IFERROR(INDEX('Employee Master'!$D$5:$D$104,MATCH(A131,'Employee Master'!$A$5:$A$104,0)),"")</f>
        <v/>
      </c>
    </row>
    <row r="132" spans="1:11" ht="15" customHeight="1" x14ac:dyDescent="0.35">
      <c r="A132" s="8"/>
      <c r="B132" s="5" t="str">
        <f>IFERROR(INDEX('Employee Master'!$B$5:$B$104,MATCH(A132,'Employee Master'!$A$5:$A$104,0)),"")</f>
        <v/>
      </c>
      <c r="C132" s="20"/>
      <c r="D132" s="8"/>
      <c r="E132" s="8"/>
      <c r="F132" s="8"/>
      <c r="G132" s="8"/>
      <c r="H132" s="5" t="str">
        <f>IF(D132="Verbal",Setup!$B$35,IF(D132="Written",Setup!$B$36,IF(D132="Final",Setup!$B$37,"")))</f>
        <v/>
      </c>
      <c r="I132" s="21" t="str">
        <f t="shared" si="6"/>
        <v/>
      </c>
      <c r="J132" s="5" t="str">
        <f t="shared" ca="1" si="7"/>
        <v/>
      </c>
      <c r="K132" s="10" t="str">
        <f>IFERROR(INDEX('Employee Master'!$D$5:$D$104,MATCH(A132,'Employee Master'!$A$5:$A$104,0)),"")</f>
        <v/>
      </c>
    </row>
    <row r="133" spans="1:11" ht="15" customHeight="1" x14ac:dyDescent="0.35">
      <c r="A133" s="8"/>
      <c r="B133" s="5" t="str">
        <f>IFERROR(INDEX('Employee Master'!$B$5:$B$104,MATCH(A133,'Employee Master'!$A$5:$A$104,0)),"")</f>
        <v/>
      </c>
      <c r="C133" s="20"/>
      <c r="D133" s="8"/>
      <c r="E133" s="8"/>
      <c r="F133" s="8"/>
      <c r="G133" s="8"/>
      <c r="H133" s="5" t="str">
        <f>IF(D133="Verbal",Setup!$B$35,IF(D133="Written",Setup!$B$36,IF(D133="Final",Setup!$B$37,"")))</f>
        <v/>
      </c>
      <c r="I133" s="21" t="str">
        <f t="shared" si="6"/>
        <v/>
      </c>
      <c r="J133" s="5" t="str">
        <f t="shared" ca="1" si="7"/>
        <v/>
      </c>
      <c r="K133" s="10" t="str">
        <f>IFERROR(INDEX('Employee Master'!$D$5:$D$104,MATCH(A133,'Employee Master'!$A$5:$A$104,0)),"")</f>
        <v/>
      </c>
    </row>
    <row r="134" spans="1:11" ht="15" customHeight="1" x14ac:dyDescent="0.35">
      <c r="A134" s="8"/>
      <c r="B134" s="5" t="str">
        <f>IFERROR(INDEX('Employee Master'!$B$5:$B$104,MATCH(A134,'Employee Master'!$A$5:$A$104,0)),"")</f>
        <v/>
      </c>
      <c r="C134" s="20"/>
      <c r="D134" s="8"/>
      <c r="E134" s="8"/>
      <c r="F134" s="8"/>
      <c r="G134" s="8"/>
      <c r="H134" s="5" t="str">
        <f>IF(D134="Verbal",Setup!$B$35,IF(D134="Written",Setup!$B$36,IF(D134="Final",Setup!$B$37,"")))</f>
        <v/>
      </c>
      <c r="I134" s="21" t="str">
        <f t="shared" ref="I134:I165" si="8">IF(OR(C134="",H134=""),"",EDATE(C134,H134))</f>
        <v/>
      </c>
      <c r="J134" s="5" t="str">
        <f t="shared" ref="J134:J165" ca="1" si="9">IF(I134="","",IF(D134="Dismissal","Closed",IF(TODAY()&gt;I134,"Lapsed","Active")))</f>
        <v/>
      </c>
      <c r="K134" s="10" t="str">
        <f>IFERROR(INDEX('Employee Master'!$D$5:$D$104,MATCH(A134,'Employee Master'!$A$5:$A$104,0)),"")</f>
        <v/>
      </c>
    </row>
    <row r="135" spans="1:11" ht="15" customHeight="1" x14ac:dyDescent="0.35">
      <c r="A135" s="8"/>
      <c r="B135" s="5" t="str">
        <f>IFERROR(INDEX('Employee Master'!$B$5:$B$104,MATCH(A135,'Employee Master'!$A$5:$A$104,0)),"")</f>
        <v/>
      </c>
      <c r="C135" s="20"/>
      <c r="D135" s="8"/>
      <c r="E135" s="8"/>
      <c r="F135" s="8"/>
      <c r="G135" s="8"/>
      <c r="H135" s="5" t="str">
        <f>IF(D135="Verbal",Setup!$B$35,IF(D135="Written",Setup!$B$36,IF(D135="Final",Setup!$B$37,"")))</f>
        <v/>
      </c>
      <c r="I135" s="21" t="str">
        <f t="shared" si="8"/>
        <v/>
      </c>
      <c r="J135" s="5" t="str">
        <f t="shared" ca="1" si="9"/>
        <v/>
      </c>
      <c r="K135" s="10" t="str">
        <f>IFERROR(INDEX('Employee Master'!$D$5:$D$104,MATCH(A135,'Employee Master'!$A$5:$A$104,0)),"")</f>
        <v/>
      </c>
    </row>
    <row r="136" spans="1:11" ht="15" customHeight="1" x14ac:dyDescent="0.35">
      <c r="A136" s="8"/>
      <c r="B136" s="5" t="str">
        <f>IFERROR(INDEX('Employee Master'!$B$5:$B$104,MATCH(A136,'Employee Master'!$A$5:$A$104,0)),"")</f>
        <v/>
      </c>
      <c r="C136" s="20"/>
      <c r="D136" s="8"/>
      <c r="E136" s="8"/>
      <c r="F136" s="8"/>
      <c r="G136" s="8"/>
      <c r="H136" s="5" t="str">
        <f>IF(D136="Verbal",Setup!$B$35,IF(D136="Written",Setup!$B$36,IF(D136="Final",Setup!$B$37,"")))</f>
        <v/>
      </c>
      <c r="I136" s="21" t="str">
        <f t="shared" si="8"/>
        <v/>
      </c>
      <c r="J136" s="5" t="str">
        <f t="shared" ca="1" si="9"/>
        <v/>
      </c>
      <c r="K136" s="10" t="str">
        <f>IFERROR(INDEX('Employee Master'!$D$5:$D$104,MATCH(A136,'Employee Master'!$A$5:$A$104,0)),"")</f>
        <v/>
      </c>
    </row>
    <row r="137" spans="1:11" ht="15" customHeight="1" x14ac:dyDescent="0.35">
      <c r="A137" s="8"/>
      <c r="B137" s="5" t="str">
        <f>IFERROR(INDEX('Employee Master'!$B$5:$B$104,MATCH(A137,'Employee Master'!$A$5:$A$104,0)),"")</f>
        <v/>
      </c>
      <c r="C137" s="20"/>
      <c r="D137" s="8"/>
      <c r="E137" s="8"/>
      <c r="F137" s="8"/>
      <c r="G137" s="8"/>
      <c r="H137" s="5" t="str">
        <f>IF(D137="Verbal",Setup!$B$35,IF(D137="Written",Setup!$B$36,IF(D137="Final",Setup!$B$37,"")))</f>
        <v/>
      </c>
      <c r="I137" s="21" t="str">
        <f t="shared" si="8"/>
        <v/>
      </c>
      <c r="J137" s="5" t="str">
        <f t="shared" ca="1" si="9"/>
        <v/>
      </c>
      <c r="K137" s="10" t="str">
        <f>IFERROR(INDEX('Employee Master'!$D$5:$D$104,MATCH(A137,'Employee Master'!$A$5:$A$104,0)),"")</f>
        <v/>
      </c>
    </row>
    <row r="138" spans="1:11" ht="15" customHeight="1" x14ac:dyDescent="0.35">
      <c r="A138" s="8"/>
      <c r="B138" s="5" t="str">
        <f>IFERROR(INDEX('Employee Master'!$B$5:$B$104,MATCH(A138,'Employee Master'!$A$5:$A$104,0)),"")</f>
        <v/>
      </c>
      <c r="C138" s="20"/>
      <c r="D138" s="8"/>
      <c r="E138" s="8"/>
      <c r="F138" s="8"/>
      <c r="G138" s="8"/>
      <c r="H138" s="5" t="str">
        <f>IF(D138="Verbal",Setup!$B$35,IF(D138="Written",Setup!$B$36,IF(D138="Final",Setup!$B$37,"")))</f>
        <v/>
      </c>
      <c r="I138" s="21" t="str">
        <f t="shared" si="8"/>
        <v/>
      </c>
      <c r="J138" s="5" t="str">
        <f t="shared" ca="1" si="9"/>
        <v/>
      </c>
      <c r="K138" s="10" t="str">
        <f>IFERROR(INDEX('Employee Master'!$D$5:$D$104,MATCH(A138,'Employee Master'!$A$5:$A$104,0)),"")</f>
        <v/>
      </c>
    </row>
    <row r="139" spans="1:11" ht="15" customHeight="1" x14ac:dyDescent="0.35">
      <c r="A139" s="8"/>
      <c r="B139" s="5" t="str">
        <f>IFERROR(INDEX('Employee Master'!$B$5:$B$104,MATCH(A139,'Employee Master'!$A$5:$A$104,0)),"")</f>
        <v/>
      </c>
      <c r="C139" s="20"/>
      <c r="D139" s="8"/>
      <c r="E139" s="8"/>
      <c r="F139" s="8"/>
      <c r="G139" s="8"/>
      <c r="H139" s="5" t="str">
        <f>IF(D139="Verbal",Setup!$B$35,IF(D139="Written",Setup!$B$36,IF(D139="Final",Setup!$B$37,"")))</f>
        <v/>
      </c>
      <c r="I139" s="21" t="str">
        <f t="shared" si="8"/>
        <v/>
      </c>
      <c r="J139" s="5" t="str">
        <f t="shared" ca="1" si="9"/>
        <v/>
      </c>
      <c r="K139" s="10" t="str">
        <f>IFERROR(INDEX('Employee Master'!$D$5:$D$104,MATCH(A139,'Employee Master'!$A$5:$A$104,0)),"")</f>
        <v/>
      </c>
    </row>
    <row r="140" spans="1:11" ht="15" customHeight="1" x14ac:dyDescent="0.35">
      <c r="A140" s="8"/>
      <c r="B140" s="5" t="str">
        <f>IFERROR(INDEX('Employee Master'!$B$5:$B$104,MATCH(A140,'Employee Master'!$A$5:$A$104,0)),"")</f>
        <v/>
      </c>
      <c r="C140" s="20"/>
      <c r="D140" s="8"/>
      <c r="E140" s="8"/>
      <c r="F140" s="8"/>
      <c r="G140" s="8"/>
      <c r="H140" s="5" t="str">
        <f>IF(D140="Verbal",Setup!$B$35,IF(D140="Written",Setup!$B$36,IF(D140="Final",Setup!$B$37,"")))</f>
        <v/>
      </c>
      <c r="I140" s="21" t="str">
        <f t="shared" si="8"/>
        <v/>
      </c>
      <c r="J140" s="5" t="str">
        <f t="shared" ca="1" si="9"/>
        <v/>
      </c>
      <c r="K140" s="10" t="str">
        <f>IFERROR(INDEX('Employee Master'!$D$5:$D$104,MATCH(A140,'Employee Master'!$A$5:$A$104,0)),"")</f>
        <v/>
      </c>
    </row>
    <row r="141" spans="1:11" ht="15" customHeight="1" x14ac:dyDescent="0.35">
      <c r="A141" s="8"/>
      <c r="B141" s="5" t="str">
        <f>IFERROR(INDEX('Employee Master'!$B$5:$B$104,MATCH(A141,'Employee Master'!$A$5:$A$104,0)),"")</f>
        <v/>
      </c>
      <c r="C141" s="20"/>
      <c r="D141" s="8"/>
      <c r="E141" s="8"/>
      <c r="F141" s="8"/>
      <c r="G141" s="8"/>
      <c r="H141" s="5" t="str">
        <f>IF(D141="Verbal",Setup!$B$35,IF(D141="Written",Setup!$B$36,IF(D141="Final",Setup!$B$37,"")))</f>
        <v/>
      </c>
      <c r="I141" s="21" t="str">
        <f t="shared" si="8"/>
        <v/>
      </c>
      <c r="J141" s="5" t="str">
        <f t="shared" ca="1" si="9"/>
        <v/>
      </c>
      <c r="K141" s="10" t="str">
        <f>IFERROR(INDEX('Employee Master'!$D$5:$D$104,MATCH(A141,'Employee Master'!$A$5:$A$104,0)),"")</f>
        <v/>
      </c>
    </row>
    <row r="142" spans="1:11" ht="15" customHeight="1" x14ac:dyDescent="0.35">
      <c r="A142" s="8"/>
      <c r="B142" s="5" t="str">
        <f>IFERROR(INDEX('Employee Master'!$B$5:$B$104,MATCH(A142,'Employee Master'!$A$5:$A$104,0)),"")</f>
        <v/>
      </c>
      <c r="C142" s="20"/>
      <c r="D142" s="8"/>
      <c r="E142" s="8"/>
      <c r="F142" s="8"/>
      <c r="G142" s="8"/>
      <c r="H142" s="5" t="str">
        <f>IF(D142="Verbal",Setup!$B$35,IF(D142="Written",Setup!$B$36,IF(D142="Final",Setup!$B$37,"")))</f>
        <v/>
      </c>
      <c r="I142" s="21" t="str">
        <f t="shared" si="8"/>
        <v/>
      </c>
      <c r="J142" s="5" t="str">
        <f t="shared" ca="1" si="9"/>
        <v/>
      </c>
      <c r="K142" s="10" t="str">
        <f>IFERROR(INDEX('Employee Master'!$D$5:$D$104,MATCH(A142,'Employee Master'!$A$5:$A$104,0)),"")</f>
        <v/>
      </c>
    </row>
    <row r="143" spans="1:11" ht="15" customHeight="1" x14ac:dyDescent="0.35">
      <c r="A143" s="8"/>
      <c r="B143" s="5" t="str">
        <f>IFERROR(INDEX('Employee Master'!$B$5:$B$104,MATCH(A143,'Employee Master'!$A$5:$A$104,0)),"")</f>
        <v/>
      </c>
      <c r="C143" s="20"/>
      <c r="D143" s="8"/>
      <c r="E143" s="8"/>
      <c r="F143" s="8"/>
      <c r="G143" s="8"/>
      <c r="H143" s="5" t="str">
        <f>IF(D143="Verbal",Setup!$B$35,IF(D143="Written",Setup!$B$36,IF(D143="Final",Setup!$B$37,"")))</f>
        <v/>
      </c>
      <c r="I143" s="21" t="str">
        <f t="shared" si="8"/>
        <v/>
      </c>
      <c r="J143" s="5" t="str">
        <f t="shared" ca="1" si="9"/>
        <v/>
      </c>
      <c r="K143" s="10" t="str">
        <f>IFERROR(INDEX('Employee Master'!$D$5:$D$104,MATCH(A143,'Employee Master'!$A$5:$A$104,0)),"")</f>
        <v/>
      </c>
    </row>
    <row r="144" spans="1:11" ht="15" customHeight="1" x14ac:dyDescent="0.35">
      <c r="A144" s="8"/>
      <c r="B144" s="5" t="str">
        <f>IFERROR(INDEX('Employee Master'!$B$5:$B$104,MATCH(A144,'Employee Master'!$A$5:$A$104,0)),"")</f>
        <v/>
      </c>
      <c r="C144" s="20"/>
      <c r="D144" s="8"/>
      <c r="E144" s="8"/>
      <c r="F144" s="8"/>
      <c r="G144" s="8"/>
      <c r="H144" s="5" t="str">
        <f>IF(D144="Verbal",Setup!$B$35,IF(D144="Written",Setup!$B$36,IF(D144="Final",Setup!$B$37,"")))</f>
        <v/>
      </c>
      <c r="I144" s="21" t="str">
        <f t="shared" si="8"/>
        <v/>
      </c>
      <c r="J144" s="5" t="str">
        <f t="shared" ca="1" si="9"/>
        <v/>
      </c>
      <c r="K144" s="10" t="str">
        <f>IFERROR(INDEX('Employee Master'!$D$5:$D$104,MATCH(A144,'Employee Master'!$A$5:$A$104,0)),"")</f>
        <v/>
      </c>
    </row>
    <row r="145" spans="1:11" ht="15" customHeight="1" x14ac:dyDescent="0.35">
      <c r="A145" s="8"/>
      <c r="B145" s="5" t="str">
        <f>IFERROR(INDEX('Employee Master'!$B$5:$B$104,MATCH(A145,'Employee Master'!$A$5:$A$104,0)),"")</f>
        <v/>
      </c>
      <c r="C145" s="20"/>
      <c r="D145" s="8"/>
      <c r="E145" s="8"/>
      <c r="F145" s="8"/>
      <c r="G145" s="8"/>
      <c r="H145" s="5" t="str">
        <f>IF(D145="Verbal",Setup!$B$35,IF(D145="Written",Setup!$B$36,IF(D145="Final",Setup!$B$37,"")))</f>
        <v/>
      </c>
      <c r="I145" s="21" t="str">
        <f t="shared" si="8"/>
        <v/>
      </c>
      <c r="J145" s="5" t="str">
        <f t="shared" ca="1" si="9"/>
        <v/>
      </c>
      <c r="K145" s="10" t="str">
        <f>IFERROR(INDEX('Employee Master'!$D$5:$D$104,MATCH(A145,'Employee Master'!$A$5:$A$104,0)),"")</f>
        <v/>
      </c>
    </row>
    <row r="146" spans="1:11" ht="15" customHeight="1" x14ac:dyDescent="0.35">
      <c r="A146" s="8"/>
      <c r="B146" s="5" t="str">
        <f>IFERROR(INDEX('Employee Master'!$B$5:$B$104,MATCH(A146,'Employee Master'!$A$5:$A$104,0)),"")</f>
        <v/>
      </c>
      <c r="C146" s="20"/>
      <c r="D146" s="8"/>
      <c r="E146" s="8"/>
      <c r="F146" s="8"/>
      <c r="G146" s="8"/>
      <c r="H146" s="5" t="str">
        <f>IF(D146="Verbal",Setup!$B$35,IF(D146="Written",Setup!$B$36,IF(D146="Final",Setup!$B$37,"")))</f>
        <v/>
      </c>
      <c r="I146" s="21" t="str">
        <f t="shared" si="8"/>
        <v/>
      </c>
      <c r="J146" s="5" t="str">
        <f t="shared" ca="1" si="9"/>
        <v/>
      </c>
      <c r="K146" s="10" t="str">
        <f>IFERROR(INDEX('Employee Master'!$D$5:$D$104,MATCH(A146,'Employee Master'!$A$5:$A$104,0)),"")</f>
        <v/>
      </c>
    </row>
    <row r="147" spans="1:11" ht="15" customHeight="1" x14ac:dyDescent="0.35">
      <c r="A147" s="8"/>
      <c r="B147" s="5" t="str">
        <f>IFERROR(INDEX('Employee Master'!$B$5:$B$104,MATCH(A147,'Employee Master'!$A$5:$A$104,0)),"")</f>
        <v/>
      </c>
      <c r="C147" s="20"/>
      <c r="D147" s="8"/>
      <c r="E147" s="8"/>
      <c r="F147" s="8"/>
      <c r="G147" s="8"/>
      <c r="H147" s="5" t="str">
        <f>IF(D147="Verbal",Setup!$B$35,IF(D147="Written",Setup!$B$36,IF(D147="Final",Setup!$B$37,"")))</f>
        <v/>
      </c>
      <c r="I147" s="21" t="str">
        <f t="shared" si="8"/>
        <v/>
      </c>
      <c r="J147" s="5" t="str">
        <f t="shared" ca="1" si="9"/>
        <v/>
      </c>
      <c r="K147" s="10" t="str">
        <f>IFERROR(INDEX('Employee Master'!$D$5:$D$104,MATCH(A147,'Employee Master'!$A$5:$A$104,0)),"")</f>
        <v/>
      </c>
    </row>
    <row r="148" spans="1:11" ht="15" customHeight="1" x14ac:dyDescent="0.35">
      <c r="A148" s="8"/>
      <c r="B148" s="5" t="str">
        <f>IFERROR(INDEX('Employee Master'!$B$5:$B$104,MATCH(A148,'Employee Master'!$A$5:$A$104,0)),"")</f>
        <v/>
      </c>
      <c r="C148" s="20"/>
      <c r="D148" s="8"/>
      <c r="E148" s="8"/>
      <c r="F148" s="8"/>
      <c r="G148" s="8"/>
      <c r="H148" s="5" t="str">
        <f>IF(D148="Verbal",Setup!$B$35,IF(D148="Written",Setup!$B$36,IF(D148="Final",Setup!$B$37,"")))</f>
        <v/>
      </c>
      <c r="I148" s="21" t="str">
        <f t="shared" si="8"/>
        <v/>
      </c>
      <c r="J148" s="5" t="str">
        <f t="shared" ca="1" si="9"/>
        <v/>
      </c>
      <c r="K148" s="10" t="str">
        <f>IFERROR(INDEX('Employee Master'!$D$5:$D$104,MATCH(A148,'Employee Master'!$A$5:$A$104,0)),"")</f>
        <v/>
      </c>
    </row>
    <row r="149" spans="1:11" ht="15" customHeight="1" x14ac:dyDescent="0.35">
      <c r="A149" s="8"/>
      <c r="B149" s="5" t="str">
        <f>IFERROR(INDEX('Employee Master'!$B$5:$B$104,MATCH(A149,'Employee Master'!$A$5:$A$104,0)),"")</f>
        <v/>
      </c>
      <c r="C149" s="20"/>
      <c r="D149" s="8"/>
      <c r="E149" s="8"/>
      <c r="F149" s="8"/>
      <c r="G149" s="8"/>
      <c r="H149" s="5" t="str">
        <f>IF(D149="Verbal",Setup!$B$35,IF(D149="Written",Setup!$B$36,IF(D149="Final",Setup!$B$37,"")))</f>
        <v/>
      </c>
      <c r="I149" s="21" t="str">
        <f t="shared" si="8"/>
        <v/>
      </c>
      <c r="J149" s="5" t="str">
        <f t="shared" ca="1" si="9"/>
        <v/>
      </c>
      <c r="K149" s="10" t="str">
        <f>IFERROR(INDEX('Employee Master'!$D$5:$D$104,MATCH(A149,'Employee Master'!$A$5:$A$104,0)),"")</f>
        <v/>
      </c>
    </row>
    <row r="150" spans="1:11" ht="15" customHeight="1" x14ac:dyDescent="0.35">
      <c r="A150" s="8"/>
      <c r="B150" s="5" t="str">
        <f>IFERROR(INDEX('Employee Master'!$B$5:$B$104,MATCH(A150,'Employee Master'!$A$5:$A$104,0)),"")</f>
        <v/>
      </c>
      <c r="C150" s="20"/>
      <c r="D150" s="8"/>
      <c r="E150" s="8"/>
      <c r="F150" s="8"/>
      <c r="G150" s="8"/>
      <c r="H150" s="5" t="str">
        <f>IF(D150="Verbal",Setup!$B$35,IF(D150="Written",Setup!$B$36,IF(D150="Final",Setup!$B$37,"")))</f>
        <v/>
      </c>
      <c r="I150" s="21" t="str">
        <f t="shared" si="8"/>
        <v/>
      </c>
      <c r="J150" s="5" t="str">
        <f t="shared" ca="1" si="9"/>
        <v/>
      </c>
      <c r="K150" s="10" t="str">
        <f>IFERROR(INDEX('Employee Master'!$D$5:$D$104,MATCH(A150,'Employee Master'!$A$5:$A$104,0)),"")</f>
        <v/>
      </c>
    </row>
    <row r="151" spans="1:11" ht="15" customHeight="1" x14ac:dyDescent="0.35">
      <c r="A151" s="8"/>
      <c r="B151" s="5" t="str">
        <f>IFERROR(INDEX('Employee Master'!$B$5:$B$104,MATCH(A151,'Employee Master'!$A$5:$A$104,0)),"")</f>
        <v/>
      </c>
      <c r="C151" s="20"/>
      <c r="D151" s="8"/>
      <c r="E151" s="8"/>
      <c r="F151" s="8"/>
      <c r="G151" s="8"/>
      <c r="H151" s="5" t="str">
        <f>IF(D151="Verbal",Setup!$B$35,IF(D151="Written",Setup!$B$36,IF(D151="Final",Setup!$B$37,"")))</f>
        <v/>
      </c>
      <c r="I151" s="21" t="str">
        <f t="shared" si="8"/>
        <v/>
      </c>
      <c r="J151" s="5" t="str">
        <f t="shared" ca="1" si="9"/>
        <v/>
      </c>
      <c r="K151" s="10" t="str">
        <f>IFERROR(INDEX('Employee Master'!$D$5:$D$104,MATCH(A151,'Employee Master'!$A$5:$A$104,0)),"")</f>
        <v/>
      </c>
    </row>
    <row r="152" spans="1:11" ht="15" customHeight="1" x14ac:dyDescent="0.35">
      <c r="A152" s="8"/>
      <c r="B152" s="5" t="str">
        <f>IFERROR(INDEX('Employee Master'!$B$5:$B$104,MATCH(A152,'Employee Master'!$A$5:$A$104,0)),"")</f>
        <v/>
      </c>
      <c r="C152" s="20"/>
      <c r="D152" s="8"/>
      <c r="E152" s="8"/>
      <c r="F152" s="8"/>
      <c r="G152" s="8"/>
      <c r="H152" s="5" t="str">
        <f>IF(D152="Verbal",Setup!$B$35,IF(D152="Written",Setup!$B$36,IF(D152="Final",Setup!$B$37,"")))</f>
        <v/>
      </c>
      <c r="I152" s="21" t="str">
        <f t="shared" si="8"/>
        <v/>
      </c>
      <c r="J152" s="5" t="str">
        <f t="shared" ca="1" si="9"/>
        <v/>
      </c>
      <c r="K152" s="10" t="str">
        <f>IFERROR(INDEX('Employee Master'!$D$5:$D$104,MATCH(A152,'Employee Master'!$A$5:$A$104,0)),"")</f>
        <v/>
      </c>
    </row>
    <row r="153" spans="1:11" ht="15" customHeight="1" x14ac:dyDescent="0.35">
      <c r="A153" s="8"/>
      <c r="B153" s="5" t="str">
        <f>IFERROR(INDEX('Employee Master'!$B$5:$B$104,MATCH(A153,'Employee Master'!$A$5:$A$104,0)),"")</f>
        <v/>
      </c>
      <c r="C153" s="20"/>
      <c r="D153" s="8"/>
      <c r="E153" s="8"/>
      <c r="F153" s="8"/>
      <c r="G153" s="8"/>
      <c r="H153" s="5" t="str">
        <f>IF(D153="Verbal",Setup!$B$35,IF(D153="Written",Setup!$B$36,IF(D153="Final",Setup!$B$37,"")))</f>
        <v/>
      </c>
      <c r="I153" s="21" t="str">
        <f t="shared" si="8"/>
        <v/>
      </c>
      <c r="J153" s="5" t="str">
        <f t="shared" ca="1" si="9"/>
        <v/>
      </c>
      <c r="K153" s="10" t="str">
        <f>IFERROR(INDEX('Employee Master'!$D$5:$D$104,MATCH(A153,'Employee Master'!$A$5:$A$104,0)),"")</f>
        <v/>
      </c>
    </row>
    <row r="154" spans="1:11" ht="15" customHeight="1" x14ac:dyDescent="0.35">
      <c r="A154" s="8"/>
      <c r="B154" s="5" t="str">
        <f>IFERROR(INDEX('Employee Master'!$B$5:$B$104,MATCH(A154,'Employee Master'!$A$5:$A$104,0)),"")</f>
        <v/>
      </c>
      <c r="C154" s="20"/>
      <c r="D154" s="8"/>
      <c r="E154" s="8"/>
      <c r="F154" s="8"/>
      <c r="G154" s="8"/>
      <c r="H154" s="5" t="str">
        <f>IF(D154="Verbal",Setup!$B$35,IF(D154="Written",Setup!$B$36,IF(D154="Final",Setup!$B$37,"")))</f>
        <v/>
      </c>
      <c r="I154" s="21" t="str">
        <f t="shared" si="8"/>
        <v/>
      </c>
      <c r="J154" s="5" t="str">
        <f t="shared" ca="1" si="9"/>
        <v/>
      </c>
      <c r="K154" s="10" t="str">
        <f>IFERROR(INDEX('Employee Master'!$D$5:$D$104,MATCH(A154,'Employee Master'!$A$5:$A$104,0)),"")</f>
        <v/>
      </c>
    </row>
    <row r="155" spans="1:11" ht="15" customHeight="1" x14ac:dyDescent="0.35">
      <c r="A155" s="8"/>
      <c r="B155" s="5" t="str">
        <f>IFERROR(INDEX('Employee Master'!$B$5:$B$104,MATCH(A155,'Employee Master'!$A$5:$A$104,0)),"")</f>
        <v/>
      </c>
      <c r="C155" s="20"/>
      <c r="D155" s="8"/>
      <c r="E155" s="8"/>
      <c r="F155" s="8"/>
      <c r="G155" s="8"/>
      <c r="H155" s="5" t="str">
        <f>IF(D155="Verbal",Setup!$B$35,IF(D155="Written",Setup!$B$36,IF(D155="Final",Setup!$B$37,"")))</f>
        <v/>
      </c>
      <c r="I155" s="21" t="str">
        <f t="shared" si="8"/>
        <v/>
      </c>
      <c r="J155" s="5" t="str">
        <f t="shared" ca="1" si="9"/>
        <v/>
      </c>
      <c r="K155" s="10" t="str">
        <f>IFERROR(INDEX('Employee Master'!$D$5:$D$104,MATCH(A155,'Employee Master'!$A$5:$A$104,0)),"")</f>
        <v/>
      </c>
    </row>
    <row r="156" spans="1:11" ht="15" customHeight="1" x14ac:dyDescent="0.35">
      <c r="A156" s="8"/>
      <c r="B156" s="5" t="str">
        <f>IFERROR(INDEX('Employee Master'!$B$5:$B$104,MATCH(A156,'Employee Master'!$A$5:$A$104,0)),"")</f>
        <v/>
      </c>
      <c r="C156" s="20"/>
      <c r="D156" s="8"/>
      <c r="E156" s="8"/>
      <c r="F156" s="8"/>
      <c r="G156" s="8"/>
      <c r="H156" s="5" t="str">
        <f>IF(D156="Verbal",Setup!$B$35,IF(D156="Written",Setup!$B$36,IF(D156="Final",Setup!$B$37,"")))</f>
        <v/>
      </c>
      <c r="I156" s="21" t="str">
        <f t="shared" si="8"/>
        <v/>
      </c>
      <c r="J156" s="5" t="str">
        <f t="shared" ca="1" si="9"/>
        <v/>
      </c>
      <c r="K156" s="10" t="str">
        <f>IFERROR(INDEX('Employee Master'!$D$5:$D$104,MATCH(A156,'Employee Master'!$A$5:$A$104,0)),"")</f>
        <v/>
      </c>
    </row>
    <row r="157" spans="1:11" ht="15" customHeight="1" x14ac:dyDescent="0.35">
      <c r="A157" s="8"/>
      <c r="B157" s="5" t="str">
        <f>IFERROR(INDEX('Employee Master'!$B$5:$B$104,MATCH(A157,'Employee Master'!$A$5:$A$104,0)),"")</f>
        <v/>
      </c>
      <c r="C157" s="20"/>
      <c r="D157" s="8"/>
      <c r="E157" s="8"/>
      <c r="F157" s="8"/>
      <c r="G157" s="8"/>
      <c r="H157" s="5" t="str">
        <f>IF(D157="Verbal",Setup!$B$35,IF(D157="Written",Setup!$B$36,IF(D157="Final",Setup!$B$37,"")))</f>
        <v/>
      </c>
      <c r="I157" s="21" t="str">
        <f t="shared" si="8"/>
        <v/>
      </c>
      <c r="J157" s="5" t="str">
        <f t="shared" ca="1" si="9"/>
        <v/>
      </c>
      <c r="K157" s="10" t="str">
        <f>IFERROR(INDEX('Employee Master'!$D$5:$D$104,MATCH(A157,'Employee Master'!$A$5:$A$104,0)),"")</f>
        <v/>
      </c>
    </row>
    <row r="158" spans="1:11" ht="15" customHeight="1" x14ac:dyDescent="0.35">
      <c r="A158" s="8"/>
      <c r="B158" s="5" t="str">
        <f>IFERROR(INDEX('Employee Master'!$B$5:$B$104,MATCH(A158,'Employee Master'!$A$5:$A$104,0)),"")</f>
        <v/>
      </c>
      <c r="C158" s="20"/>
      <c r="D158" s="8"/>
      <c r="E158" s="8"/>
      <c r="F158" s="8"/>
      <c r="G158" s="8"/>
      <c r="H158" s="5" t="str">
        <f>IF(D158="Verbal",Setup!$B$35,IF(D158="Written",Setup!$B$36,IF(D158="Final",Setup!$B$37,"")))</f>
        <v/>
      </c>
      <c r="I158" s="21" t="str">
        <f t="shared" si="8"/>
        <v/>
      </c>
      <c r="J158" s="5" t="str">
        <f t="shared" ca="1" si="9"/>
        <v/>
      </c>
      <c r="K158" s="10" t="str">
        <f>IFERROR(INDEX('Employee Master'!$D$5:$D$104,MATCH(A158,'Employee Master'!$A$5:$A$104,0)),"")</f>
        <v/>
      </c>
    </row>
    <row r="159" spans="1:11" ht="15" customHeight="1" x14ac:dyDescent="0.35">
      <c r="A159" s="8"/>
      <c r="B159" s="5" t="str">
        <f>IFERROR(INDEX('Employee Master'!$B$5:$B$104,MATCH(A159,'Employee Master'!$A$5:$A$104,0)),"")</f>
        <v/>
      </c>
      <c r="C159" s="20"/>
      <c r="D159" s="8"/>
      <c r="E159" s="8"/>
      <c r="F159" s="8"/>
      <c r="G159" s="8"/>
      <c r="H159" s="5" t="str">
        <f>IF(D159="Verbal",Setup!$B$35,IF(D159="Written",Setup!$B$36,IF(D159="Final",Setup!$B$37,"")))</f>
        <v/>
      </c>
      <c r="I159" s="21" t="str">
        <f t="shared" si="8"/>
        <v/>
      </c>
      <c r="J159" s="5" t="str">
        <f t="shared" ca="1" si="9"/>
        <v/>
      </c>
      <c r="K159" s="10" t="str">
        <f>IFERROR(INDEX('Employee Master'!$D$5:$D$104,MATCH(A159,'Employee Master'!$A$5:$A$104,0)),"")</f>
        <v/>
      </c>
    </row>
    <row r="160" spans="1:11" ht="15" customHeight="1" x14ac:dyDescent="0.35">
      <c r="A160" s="8"/>
      <c r="B160" s="5" t="str">
        <f>IFERROR(INDEX('Employee Master'!$B$5:$B$104,MATCH(A160,'Employee Master'!$A$5:$A$104,0)),"")</f>
        <v/>
      </c>
      <c r="C160" s="20"/>
      <c r="D160" s="8"/>
      <c r="E160" s="8"/>
      <c r="F160" s="8"/>
      <c r="G160" s="8"/>
      <c r="H160" s="5" t="str">
        <f>IF(D160="Verbal",Setup!$B$35,IF(D160="Written",Setup!$B$36,IF(D160="Final",Setup!$B$37,"")))</f>
        <v/>
      </c>
      <c r="I160" s="21" t="str">
        <f t="shared" si="8"/>
        <v/>
      </c>
      <c r="J160" s="5" t="str">
        <f t="shared" ca="1" si="9"/>
        <v/>
      </c>
      <c r="K160" s="10" t="str">
        <f>IFERROR(INDEX('Employee Master'!$D$5:$D$104,MATCH(A160,'Employee Master'!$A$5:$A$104,0)),"")</f>
        <v/>
      </c>
    </row>
    <row r="161" spans="1:11" ht="15" customHeight="1" x14ac:dyDescent="0.35">
      <c r="A161" s="8"/>
      <c r="B161" s="5" t="str">
        <f>IFERROR(INDEX('Employee Master'!$B$5:$B$104,MATCH(A161,'Employee Master'!$A$5:$A$104,0)),"")</f>
        <v/>
      </c>
      <c r="C161" s="20"/>
      <c r="D161" s="8"/>
      <c r="E161" s="8"/>
      <c r="F161" s="8"/>
      <c r="G161" s="8"/>
      <c r="H161" s="5" t="str">
        <f>IF(D161="Verbal",Setup!$B$35,IF(D161="Written",Setup!$B$36,IF(D161="Final",Setup!$B$37,"")))</f>
        <v/>
      </c>
      <c r="I161" s="21" t="str">
        <f t="shared" si="8"/>
        <v/>
      </c>
      <c r="J161" s="5" t="str">
        <f t="shared" ca="1" si="9"/>
        <v/>
      </c>
      <c r="K161" s="10" t="str">
        <f>IFERROR(INDEX('Employee Master'!$D$5:$D$104,MATCH(A161,'Employee Master'!$A$5:$A$104,0)),"")</f>
        <v/>
      </c>
    </row>
    <row r="162" spans="1:11" ht="15" customHeight="1" x14ac:dyDescent="0.35">
      <c r="A162" s="8"/>
      <c r="B162" s="5" t="str">
        <f>IFERROR(INDEX('Employee Master'!$B$5:$B$104,MATCH(A162,'Employee Master'!$A$5:$A$104,0)),"")</f>
        <v/>
      </c>
      <c r="C162" s="20"/>
      <c r="D162" s="8"/>
      <c r="E162" s="8"/>
      <c r="F162" s="8"/>
      <c r="G162" s="8"/>
      <c r="H162" s="5" t="str">
        <f>IF(D162="Verbal",Setup!$B$35,IF(D162="Written",Setup!$B$36,IF(D162="Final",Setup!$B$37,"")))</f>
        <v/>
      </c>
      <c r="I162" s="21" t="str">
        <f t="shared" si="8"/>
        <v/>
      </c>
      <c r="J162" s="5" t="str">
        <f t="shared" ca="1" si="9"/>
        <v/>
      </c>
      <c r="K162" s="10" t="str">
        <f>IFERROR(INDEX('Employee Master'!$D$5:$D$104,MATCH(A162,'Employee Master'!$A$5:$A$104,0)),"")</f>
        <v/>
      </c>
    </row>
    <row r="163" spans="1:11" ht="15" customHeight="1" x14ac:dyDescent="0.35">
      <c r="A163" s="8"/>
      <c r="B163" s="5" t="str">
        <f>IFERROR(INDEX('Employee Master'!$B$5:$B$104,MATCH(A163,'Employee Master'!$A$5:$A$104,0)),"")</f>
        <v/>
      </c>
      <c r="C163" s="20"/>
      <c r="D163" s="8"/>
      <c r="E163" s="8"/>
      <c r="F163" s="8"/>
      <c r="G163" s="8"/>
      <c r="H163" s="5" t="str">
        <f>IF(D163="Verbal",Setup!$B$35,IF(D163="Written",Setup!$B$36,IF(D163="Final",Setup!$B$37,"")))</f>
        <v/>
      </c>
      <c r="I163" s="21" t="str">
        <f t="shared" si="8"/>
        <v/>
      </c>
      <c r="J163" s="5" t="str">
        <f t="shared" ca="1" si="9"/>
        <v/>
      </c>
      <c r="K163" s="10" t="str">
        <f>IFERROR(INDEX('Employee Master'!$D$5:$D$104,MATCH(A163,'Employee Master'!$A$5:$A$104,0)),"")</f>
        <v/>
      </c>
    </row>
    <row r="164" spans="1:11" ht="15" customHeight="1" x14ac:dyDescent="0.35">
      <c r="A164" s="8"/>
      <c r="B164" s="5" t="str">
        <f>IFERROR(INDEX('Employee Master'!$B$5:$B$104,MATCH(A164,'Employee Master'!$A$5:$A$104,0)),"")</f>
        <v/>
      </c>
      <c r="C164" s="20"/>
      <c r="D164" s="8"/>
      <c r="E164" s="8"/>
      <c r="F164" s="8"/>
      <c r="G164" s="8"/>
      <c r="H164" s="5" t="str">
        <f>IF(D164="Verbal",Setup!$B$35,IF(D164="Written",Setup!$B$36,IF(D164="Final",Setup!$B$37,"")))</f>
        <v/>
      </c>
      <c r="I164" s="21" t="str">
        <f t="shared" si="8"/>
        <v/>
      </c>
      <c r="J164" s="5" t="str">
        <f t="shared" ca="1" si="9"/>
        <v/>
      </c>
      <c r="K164" s="10" t="str">
        <f>IFERROR(INDEX('Employee Master'!$D$5:$D$104,MATCH(A164,'Employee Master'!$A$5:$A$104,0)),"")</f>
        <v/>
      </c>
    </row>
    <row r="165" spans="1:11" ht="15" customHeight="1" x14ac:dyDescent="0.35">
      <c r="A165" s="8"/>
      <c r="B165" s="5" t="str">
        <f>IFERROR(INDEX('Employee Master'!$B$5:$B$104,MATCH(A165,'Employee Master'!$A$5:$A$104,0)),"")</f>
        <v/>
      </c>
      <c r="C165" s="20"/>
      <c r="D165" s="8"/>
      <c r="E165" s="8"/>
      <c r="F165" s="8"/>
      <c r="G165" s="8"/>
      <c r="H165" s="5" t="str">
        <f>IF(D165="Verbal",Setup!$B$35,IF(D165="Written",Setup!$B$36,IF(D165="Final",Setup!$B$37,"")))</f>
        <v/>
      </c>
      <c r="I165" s="21" t="str">
        <f t="shared" si="8"/>
        <v/>
      </c>
      <c r="J165" s="5" t="str">
        <f t="shared" ca="1" si="9"/>
        <v/>
      </c>
      <c r="K165" s="10" t="str">
        <f>IFERROR(INDEX('Employee Master'!$D$5:$D$104,MATCH(A165,'Employee Master'!$A$5:$A$104,0)),"")</f>
        <v/>
      </c>
    </row>
    <row r="166" spans="1:11" ht="15" customHeight="1" x14ac:dyDescent="0.35">
      <c r="A166" s="8"/>
      <c r="B166" s="5" t="str">
        <f>IFERROR(INDEX('Employee Master'!$B$5:$B$104,MATCH(A166,'Employee Master'!$A$5:$A$104,0)),"")</f>
        <v/>
      </c>
      <c r="C166" s="20"/>
      <c r="D166" s="8"/>
      <c r="E166" s="8"/>
      <c r="F166" s="8"/>
      <c r="G166" s="8"/>
      <c r="H166" s="5" t="str">
        <f>IF(D166="Verbal",Setup!$B$35,IF(D166="Written",Setup!$B$36,IF(D166="Final",Setup!$B$37,"")))</f>
        <v/>
      </c>
      <c r="I166" s="21" t="str">
        <f t="shared" ref="I166:I197" si="10">IF(OR(C166="",H166=""),"",EDATE(C166,H166))</f>
        <v/>
      </c>
      <c r="J166" s="5" t="str">
        <f t="shared" ref="J166:J197" ca="1" si="11">IF(I166="","",IF(D166="Dismissal","Closed",IF(TODAY()&gt;I166,"Lapsed","Active")))</f>
        <v/>
      </c>
      <c r="K166" s="10" t="str">
        <f>IFERROR(INDEX('Employee Master'!$D$5:$D$104,MATCH(A166,'Employee Master'!$A$5:$A$104,0)),"")</f>
        <v/>
      </c>
    </row>
    <row r="167" spans="1:11" ht="15" customHeight="1" x14ac:dyDescent="0.35">
      <c r="A167" s="8"/>
      <c r="B167" s="5" t="str">
        <f>IFERROR(INDEX('Employee Master'!$B$5:$B$104,MATCH(A167,'Employee Master'!$A$5:$A$104,0)),"")</f>
        <v/>
      </c>
      <c r="C167" s="20"/>
      <c r="D167" s="8"/>
      <c r="E167" s="8"/>
      <c r="F167" s="8"/>
      <c r="G167" s="8"/>
      <c r="H167" s="5" t="str">
        <f>IF(D167="Verbal",Setup!$B$35,IF(D167="Written",Setup!$B$36,IF(D167="Final",Setup!$B$37,"")))</f>
        <v/>
      </c>
      <c r="I167" s="21" t="str">
        <f t="shared" si="10"/>
        <v/>
      </c>
      <c r="J167" s="5" t="str">
        <f t="shared" ca="1" si="11"/>
        <v/>
      </c>
      <c r="K167" s="10" t="str">
        <f>IFERROR(INDEX('Employee Master'!$D$5:$D$104,MATCH(A167,'Employee Master'!$A$5:$A$104,0)),"")</f>
        <v/>
      </c>
    </row>
    <row r="168" spans="1:11" ht="15" customHeight="1" x14ac:dyDescent="0.35">
      <c r="A168" s="8"/>
      <c r="B168" s="5" t="str">
        <f>IFERROR(INDEX('Employee Master'!$B$5:$B$104,MATCH(A168,'Employee Master'!$A$5:$A$104,0)),"")</f>
        <v/>
      </c>
      <c r="C168" s="20"/>
      <c r="D168" s="8"/>
      <c r="E168" s="8"/>
      <c r="F168" s="8"/>
      <c r="G168" s="8"/>
      <c r="H168" s="5" t="str">
        <f>IF(D168="Verbal",Setup!$B$35,IF(D168="Written",Setup!$B$36,IF(D168="Final",Setup!$B$37,"")))</f>
        <v/>
      </c>
      <c r="I168" s="21" t="str">
        <f t="shared" si="10"/>
        <v/>
      </c>
      <c r="J168" s="5" t="str">
        <f t="shared" ca="1" si="11"/>
        <v/>
      </c>
      <c r="K168" s="10" t="str">
        <f>IFERROR(INDEX('Employee Master'!$D$5:$D$104,MATCH(A168,'Employee Master'!$A$5:$A$104,0)),"")</f>
        <v/>
      </c>
    </row>
    <row r="169" spans="1:11" ht="15" customHeight="1" x14ac:dyDescent="0.35">
      <c r="A169" s="8"/>
      <c r="B169" s="5" t="str">
        <f>IFERROR(INDEX('Employee Master'!$B$5:$B$104,MATCH(A169,'Employee Master'!$A$5:$A$104,0)),"")</f>
        <v/>
      </c>
      <c r="C169" s="20"/>
      <c r="D169" s="8"/>
      <c r="E169" s="8"/>
      <c r="F169" s="8"/>
      <c r="G169" s="8"/>
      <c r="H169" s="5" t="str">
        <f>IF(D169="Verbal",Setup!$B$35,IF(D169="Written",Setup!$B$36,IF(D169="Final",Setup!$B$37,"")))</f>
        <v/>
      </c>
      <c r="I169" s="21" t="str">
        <f t="shared" si="10"/>
        <v/>
      </c>
      <c r="J169" s="5" t="str">
        <f t="shared" ca="1" si="11"/>
        <v/>
      </c>
      <c r="K169" s="10" t="str">
        <f>IFERROR(INDEX('Employee Master'!$D$5:$D$104,MATCH(A169,'Employee Master'!$A$5:$A$104,0)),"")</f>
        <v/>
      </c>
    </row>
    <row r="170" spans="1:11" ht="15" customHeight="1" x14ac:dyDescent="0.35">
      <c r="A170" s="8"/>
      <c r="B170" s="5" t="str">
        <f>IFERROR(INDEX('Employee Master'!$B$5:$B$104,MATCH(A170,'Employee Master'!$A$5:$A$104,0)),"")</f>
        <v/>
      </c>
      <c r="C170" s="20"/>
      <c r="D170" s="8"/>
      <c r="E170" s="8"/>
      <c r="F170" s="8"/>
      <c r="G170" s="8"/>
      <c r="H170" s="5" t="str">
        <f>IF(D170="Verbal",Setup!$B$35,IF(D170="Written",Setup!$B$36,IF(D170="Final",Setup!$B$37,"")))</f>
        <v/>
      </c>
      <c r="I170" s="21" t="str">
        <f t="shared" si="10"/>
        <v/>
      </c>
      <c r="J170" s="5" t="str">
        <f t="shared" ca="1" si="11"/>
        <v/>
      </c>
      <c r="K170" s="10" t="str">
        <f>IFERROR(INDEX('Employee Master'!$D$5:$D$104,MATCH(A170,'Employee Master'!$A$5:$A$104,0)),"")</f>
        <v/>
      </c>
    </row>
    <row r="171" spans="1:11" ht="15" customHeight="1" x14ac:dyDescent="0.35">
      <c r="A171" s="8"/>
      <c r="B171" s="5" t="str">
        <f>IFERROR(INDEX('Employee Master'!$B$5:$B$104,MATCH(A171,'Employee Master'!$A$5:$A$104,0)),"")</f>
        <v/>
      </c>
      <c r="C171" s="20"/>
      <c r="D171" s="8"/>
      <c r="E171" s="8"/>
      <c r="F171" s="8"/>
      <c r="G171" s="8"/>
      <c r="H171" s="5" t="str">
        <f>IF(D171="Verbal",Setup!$B$35,IF(D171="Written",Setup!$B$36,IF(D171="Final",Setup!$B$37,"")))</f>
        <v/>
      </c>
      <c r="I171" s="21" t="str">
        <f t="shared" si="10"/>
        <v/>
      </c>
      <c r="J171" s="5" t="str">
        <f t="shared" ca="1" si="11"/>
        <v/>
      </c>
      <c r="K171" s="10" t="str">
        <f>IFERROR(INDEX('Employee Master'!$D$5:$D$104,MATCH(A171,'Employee Master'!$A$5:$A$104,0)),"")</f>
        <v/>
      </c>
    </row>
    <row r="172" spans="1:11" ht="15" customHeight="1" x14ac:dyDescent="0.35">
      <c r="A172" s="8"/>
      <c r="B172" s="5" t="str">
        <f>IFERROR(INDEX('Employee Master'!$B$5:$B$104,MATCH(A172,'Employee Master'!$A$5:$A$104,0)),"")</f>
        <v/>
      </c>
      <c r="C172" s="20"/>
      <c r="D172" s="8"/>
      <c r="E172" s="8"/>
      <c r="F172" s="8"/>
      <c r="G172" s="8"/>
      <c r="H172" s="5" t="str">
        <f>IF(D172="Verbal",Setup!$B$35,IF(D172="Written",Setup!$B$36,IF(D172="Final",Setup!$B$37,"")))</f>
        <v/>
      </c>
      <c r="I172" s="21" t="str">
        <f t="shared" si="10"/>
        <v/>
      </c>
      <c r="J172" s="5" t="str">
        <f t="shared" ca="1" si="11"/>
        <v/>
      </c>
      <c r="K172" s="10" t="str">
        <f>IFERROR(INDEX('Employee Master'!$D$5:$D$104,MATCH(A172,'Employee Master'!$A$5:$A$104,0)),"")</f>
        <v/>
      </c>
    </row>
    <row r="173" spans="1:11" ht="15" customHeight="1" x14ac:dyDescent="0.35">
      <c r="A173" s="8"/>
      <c r="B173" s="5" t="str">
        <f>IFERROR(INDEX('Employee Master'!$B$5:$B$104,MATCH(A173,'Employee Master'!$A$5:$A$104,0)),"")</f>
        <v/>
      </c>
      <c r="C173" s="20"/>
      <c r="D173" s="8"/>
      <c r="E173" s="8"/>
      <c r="F173" s="8"/>
      <c r="G173" s="8"/>
      <c r="H173" s="5" t="str">
        <f>IF(D173="Verbal",Setup!$B$35,IF(D173="Written",Setup!$B$36,IF(D173="Final",Setup!$B$37,"")))</f>
        <v/>
      </c>
      <c r="I173" s="21" t="str">
        <f t="shared" si="10"/>
        <v/>
      </c>
      <c r="J173" s="5" t="str">
        <f t="shared" ca="1" si="11"/>
        <v/>
      </c>
      <c r="K173" s="10" t="str">
        <f>IFERROR(INDEX('Employee Master'!$D$5:$D$104,MATCH(A173,'Employee Master'!$A$5:$A$104,0)),"")</f>
        <v/>
      </c>
    </row>
    <row r="174" spans="1:11" ht="15" customHeight="1" x14ac:dyDescent="0.35">
      <c r="A174" s="8"/>
      <c r="B174" s="5" t="str">
        <f>IFERROR(INDEX('Employee Master'!$B$5:$B$104,MATCH(A174,'Employee Master'!$A$5:$A$104,0)),"")</f>
        <v/>
      </c>
      <c r="C174" s="20"/>
      <c r="D174" s="8"/>
      <c r="E174" s="8"/>
      <c r="F174" s="8"/>
      <c r="G174" s="8"/>
      <c r="H174" s="5" t="str">
        <f>IF(D174="Verbal",Setup!$B$35,IF(D174="Written",Setup!$B$36,IF(D174="Final",Setup!$B$37,"")))</f>
        <v/>
      </c>
      <c r="I174" s="21" t="str">
        <f t="shared" si="10"/>
        <v/>
      </c>
      <c r="J174" s="5" t="str">
        <f t="shared" ca="1" si="11"/>
        <v/>
      </c>
      <c r="K174" s="10" t="str">
        <f>IFERROR(INDEX('Employee Master'!$D$5:$D$104,MATCH(A174,'Employee Master'!$A$5:$A$104,0)),"")</f>
        <v/>
      </c>
    </row>
    <row r="175" spans="1:11" ht="15" customHeight="1" x14ac:dyDescent="0.35">
      <c r="A175" s="8"/>
      <c r="B175" s="5" t="str">
        <f>IFERROR(INDEX('Employee Master'!$B$5:$B$104,MATCH(A175,'Employee Master'!$A$5:$A$104,0)),"")</f>
        <v/>
      </c>
      <c r="C175" s="20"/>
      <c r="D175" s="8"/>
      <c r="E175" s="8"/>
      <c r="F175" s="8"/>
      <c r="G175" s="8"/>
      <c r="H175" s="5" t="str">
        <f>IF(D175="Verbal",Setup!$B$35,IF(D175="Written",Setup!$B$36,IF(D175="Final",Setup!$B$37,"")))</f>
        <v/>
      </c>
      <c r="I175" s="21" t="str">
        <f t="shared" si="10"/>
        <v/>
      </c>
      <c r="J175" s="5" t="str">
        <f t="shared" ca="1" si="11"/>
        <v/>
      </c>
      <c r="K175" s="10" t="str">
        <f>IFERROR(INDEX('Employee Master'!$D$5:$D$104,MATCH(A175,'Employee Master'!$A$5:$A$104,0)),"")</f>
        <v/>
      </c>
    </row>
    <row r="176" spans="1:11" ht="15" customHeight="1" x14ac:dyDescent="0.35">
      <c r="A176" s="8"/>
      <c r="B176" s="5" t="str">
        <f>IFERROR(INDEX('Employee Master'!$B$5:$B$104,MATCH(A176,'Employee Master'!$A$5:$A$104,0)),"")</f>
        <v/>
      </c>
      <c r="C176" s="20"/>
      <c r="D176" s="8"/>
      <c r="E176" s="8"/>
      <c r="F176" s="8"/>
      <c r="G176" s="8"/>
      <c r="H176" s="5" t="str">
        <f>IF(D176="Verbal",Setup!$B$35,IF(D176="Written",Setup!$B$36,IF(D176="Final",Setup!$B$37,"")))</f>
        <v/>
      </c>
      <c r="I176" s="21" t="str">
        <f t="shared" si="10"/>
        <v/>
      </c>
      <c r="J176" s="5" t="str">
        <f t="shared" ca="1" si="11"/>
        <v/>
      </c>
      <c r="K176" s="10" t="str">
        <f>IFERROR(INDEX('Employee Master'!$D$5:$D$104,MATCH(A176,'Employee Master'!$A$5:$A$104,0)),"")</f>
        <v/>
      </c>
    </row>
    <row r="177" spans="1:11" ht="15" customHeight="1" x14ac:dyDescent="0.35">
      <c r="A177" s="8"/>
      <c r="B177" s="5" t="str">
        <f>IFERROR(INDEX('Employee Master'!$B$5:$B$104,MATCH(A177,'Employee Master'!$A$5:$A$104,0)),"")</f>
        <v/>
      </c>
      <c r="C177" s="20"/>
      <c r="D177" s="8"/>
      <c r="E177" s="8"/>
      <c r="F177" s="8"/>
      <c r="G177" s="8"/>
      <c r="H177" s="5" t="str">
        <f>IF(D177="Verbal",Setup!$B$35,IF(D177="Written",Setup!$B$36,IF(D177="Final",Setup!$B$37,"")))</f>
        <v/>
      </c>
      <c r="I177" s="21" t="str">
        <f t="shared" si="10"/>
        <v/>
      </c>
      <c r="J177" s="5" t="str">
        <f t="shared" ca="1" si="11"/>
        <v/>
      </c>
      <c r="K177" s="10" t="str">
        <f>IFERROR(INDEX('Employee Master'!$D$5:$D$104,MATCH(A177,'Employee Master'!$A$5:$A$104,0)),"")</f>
        <v/>
      </c>
    </row>
    <row r="178" spans="1:11" ht="15" customHeight="1" x14ac:dyDescent="0.35">
      <c r="A178" s="8"/>
      <c r="B178" s="5" t="str">
        <f>IFERROR(INDEX('Employee Master'!$B$5:$B$104,MATCH(A178,'Employee Master'!$A$5:$A$104,0)),"")</f>
        <v/>
      </c>
      <c r="C178" s="20"/>
      <c r="D178" s="8"/>
      <c r="E178" s="8"/>
      <c r="F178" s="8"/>
      <c r="G178" s="8"/>
      <c r="H178" s="5" t="str">
        <f>IF(D178="Verbal",Setup!$B$35,IF(D178="Written",Setup!$B$36,IF(D178="Final",Setup!$B$37,"")))</f>
        <v/>
      </c>
      <c r="I178" s="21" t="str">
        <f t="shared" si="10"/>
        <v/>
      </c>
      <c r="J178" s="5" t="str">
        <f t="shared" ca="1" si="11"/>
        <v/>
      </c>
      <c r="K178" s="10" t="str">
        <f>IFERROR(INDEX('Employee Master'!$D$5:$D$104,MATCH(A178,'Employee Master'!$A$5:$A$104,0)),"")</f>
        <v/>
      </c>
    </row>
    <row r="179" spans="1:11" ht="15" customHeight="1" x14ac:dyDescent="0.35">
      <c r="A179" s="8"/>
      <c r="B179" s="5" t="str">
        <f>IFERROR(INDEX('Employee Master'!$B$5:$B$104,MATCH(A179,'Employee Master'!$A$5:$A$104,0)),"")</f>
        <v/>
      </c>
      <c r="C179" s="20"/>
      <c r="D179" s="8"/>
      <c r="E179" s="8"/>
      <c r="F179" s="8"/>
      <c r="G179" s="8"/>
      <c r="H179" s="5" t="str">
        <f>IF(D179="Verbal",Setup!$B$35,IF(D179="Written",Setup!$B$36,IF(D179="Final",Setup!$B$37,"")))</f>
        <v/>
      </c>
      <c r="I179" s="21" t="str">
        <f t="shared" si="10"/>
        <v/>
      </c>
      <c r="J179" s="5" t="str">
        <f t="shared" ca="1" si="11"/>
        <v/>
      </c>
      <c r="K179" s="10" t="str">
        <f>IFERROR(INDEX('Employee Master'!$D$5:$D$104,MATCH(A179,'Employee Master'!$A$5:$A$104,0)),"")</f>
        <v/>
      </c>
    </row>
    <row r="180" spans="1:11" ht="15" customHeight="1" x14ac:dyDescent="0.35">
      <c r="A180" s="8"/>
      <c r="B180" s="5" t="str">
        <f>IFERROR(INDEX('Employee Master'!$B$5:$B$104,MATCH(A180,'Employee Master'!$A$5:$A$104,0)),"")</f>
        <v/>
      </c>
      <c r="C180" s="20"/>
      <c r="D180" s="8"/>
      <c r="E180" s="8"/>
      <c r="F180" s="8"/>
      <c r="G180" s="8"/>
      <c r="H180" s="5" t="str">
        <f>IF(D180="Verbal",Setup!$B$35,IF(D180="Written",Setup!$B$36,IF(D180="Final",Setup!$B$37,"")))</f>
        <v/>
      </c>
      <c r="I180" s="21" t="str">
        <f t="shared" si="10"/>
        <v/>
      </c>
      <c r="J180" s="5" t="str">
        <f t="shared" ca="1" si="11"/>
        <v/>
      </c>
      <c r="K180" s="10" t="str">
        <f>IFERROR(INDEX('Employee Master'!$D$5:$D$104,MATCH(A180,'Employee Master'!$A$5:$A$104,0)),"")</f>
        <v/>
      </c>
    </row>
    <row r="181" spans="1:11" ht="15" customHeight="1" x14ac:dyDescent="0.35">
      <c r="A181" s="8"/>
      <c r="B181" s="5" t="str">
        <f>IFERROR(INDEX('Employee Master'!$B$5:$B$104,MATCH(A181,'Employee Master'!$A$5:$A$104,0)),"")</f>
        <v/>
      </c>
      <c r="C181" s="20"/>
      <c r="D181" s="8"/>
      <c r="E181" s="8"/>
      <c r="F181" s="8"/>
      <c r="G181" s="8"/>
      <c r="H181" s="5" t="str">
        <f>IF(D181="Verbal",Setup!$B$35,IF(D181="Written",Setup!$B$36,IF(D181="Final",Setup!$B$37,"")))</f>
        <v/>
      </c>
      <c r="I181" s="21" t="str">
        <f t="shared" si="10"/>
        <v/>
      </c>
      <c r="J181" s="5" t="str">
        <f t="shared" ca="1" si="11"/>
        <v/>
      </c>
      <c r="K181" s="10" t="str">
        <f>IFERROR(INDEX('Employee Master'!$D$5:$D$104,MATCH(A181,'Employee Master'!$A$5:$A$104,0)),"")</f>
        <v/>
      </c>
    </row>
    <row r="182" spans="1:11" ht="15" customHeight="1" x14ac:dyDescent="0.35">
      <c r="A182" s="8"/>
      <c r="B182" s="5" t="str">
        <f>IFERROR(INDEX('Employee Master'!$B$5:$B$104,MATCH(A182,'Employee Master'!$A$5:$A$104,0)),"")</f>
        <v/>
      </c>
      <c r="C182" s="20"/>
      <c r="D182" s="8"/>
      <c r="E182" s="8"/>
      <c r="F182" s="8"/>
      <c r="G182" s="8"/>
      <c r="H182" s="5" t="str">
        <f>IF(D182="Verbal",Setup!$B$35,IF(D182="Written",Setup!$B$36,IF(D182="Final",Setup!$B$37,"")))</f>
        <v/>
      </c>
      <c r="I182" s="21" t="str">
        <f t="shared" si="10"/>
        <v/>
      </c>
      <c r="J182" s="5" t="str">
        <f t="shared" ca="1" si="11"/>
        <v/>
      </c>
      <c r="K182" s="10" t="str">
        <f>IFERROR(INDEX('Employee Master'!$D$5:$D$104,MATCH(A182,'Employee Master'!$A$5:$A$104,0)),"")</f>
        <v/>
      </c>
    </row>
    <row r="183" spans="1:11" ht="15" customHeight="1" x14ac:dyDescent="0.35">
      <c r="A183" s="8"/>
      <c r="B183" s="5" t="str">
        <f>IFERROR(INDEX('Employee Master'!$B$5:$B$104,MATCH(A183,'Employee Master'!$A$5:$A$104,0)),"")</f>
        <v/>
      </c>
      <c r="C183" s="20"/>
      <c r="D183" s="8"/>
      <c r="E183" s="8"/>
      <c r="F183" s="8"/>
      <c r="G183" s="8"/>
      <c r="H183" s="5" t="str">
        <f>IF(D183="Verbal",Setup!$B$35,IF(D183="Written",Setup!$B$36,IF(D183="Final",Setup!$B$37,"")))</f>
        <v/>
      </c>
      <c r="I183" s="21" t="str">
        <f t="shared" si="10"/>
        <v/>
      </c>
      <c r="J183" s="5" t="str">
        <f t="shared" ca="1" si="11"/>
        <v/>
      </c>
      <c r="K183" s="10" t="str">
        <f>IFERROR(INDEX('Employee Master'!$D$5:$D$104,MATCH(A183,'Employee Master'!$A$5:$A$104,0)),"")</f>
        <v/>
      </c>
    </row>
    <row r="184" spans="1:11" ht="15" customHeight="1" x14ac:dyDescent="0.35">
      <c r="A184" s="8"/>
      <c r="B184" s="5" t="str">
        <f>IFERROR(INDEX('Employee Master'!$B$5:$B$104,MATCH(A184,'Employee Master'!$A$5:$A$104,0)),"")</f>
        <v/>
      </c>
      <c r="C184" s="20"/>
      <c r="D184" s="8"/>
      <c r="E184" s="8"/>
      <c r="F184" s="8"/>
      <c r="G184" s="8"/>
      <c r="H184" s="5" t="str">
        <f>IF(D184="Verbal",Setup!$B$35,IF(D184="Written",Setup!$B$36,IF(D184="Final",Setup!$B$37,"")))</f>
        <v/>
      </c>
      <c r="I184" s="21" t="str">
        <f t="shared" si="10"/>
        <v/>
      </c>
      <c r="J184" s="5" t="str">
        <f t="shared" ca="1" si="11"/>
        <v/>
      </c>
      <c r="K184" s="10" t="str">
        <f>IFERROR(INDEX('Employee Master'!$D$5:$D$104,MATCH(A184,'Employee Master'!$A$5:$A$104,0)),"")</f>
        <v/>
      </c>
    </row>
    <row r="185" spans="1:11" ht="15" customHeight="1" x14ac:dyDescent="0.35">
      <c r="A185" s="8"/>
      <c r="B185" s="5" t="str">
        <f>IFERROR(INDEX('Employee Master'!$B$5:$B$104,MATCH(A185,'Employee Master'!$A$5:$A$104,0)),"")</f>
        <v/>
      </c>
      <c r="C185" s="20"/>
      <c r="D185" s="8"/>
      <c r="E185" s="8"/>
      <c r="F185" s="8"/>
      <c r="G185" s="8"/>
      <c r="H185" s="5" t="str">
        <f>IF(D185="Verbal",Setup!$B$35,IF(D185="Written",Setup!$B$36,IF(D185="Final",Setup!$B$37,"")))</f>
        <v/>
      </c>
      <c r="I185" s="21" t="str">
        <f t="shared" si="10"/>
        <v/>
      </c>
      <c r="J185" s="5" t="str">
        <f t="shared" ca="1" si="11"/>
        <v/>
      </c>
      <c r="K185" s="10" t="str">
        <f>IFERROR(INDEX('Employee Master'!$D$5:$D$104,MATCH(A185,'Employee Master'!$A$5:$A$104,0)),"")</f>
        <v/>
      </c>
    </row>
    <row r="186" spans="1:11" ht="15" customHeight="1" x14ac:dyDescent="0.35">
      <c r="A186" s="8"/>
      <c r="B186" s="5" t="str">
        <f>IFERROR(INDEX('Employee Master'!$B$5:$B$104,MATCH(A186,'Employee Master'!$A$5:$A$104,0)),"")</f>
        <v/>
      </c>
      <c r="C186" s="20"/>
      <c r="D186" s="8"/>
      <c r="E186" s="8"/>
      <c r="F186" s="8"/>
      <c r="G186" s="8"/>
      <c r="H186" s="5" t="str">
        <f>IF(D186="Verbal",Setup!$B$35,IF(D186="Written",Setup!$B$36,IF(D186="Final",Setup!$B$37,"")))</f>
        <v/>
      </c>
      <c r="I186" s="21" t="str">
        <f t="shared" si="10"/>
        <v/>
      </c>
      <c r="J186" s="5" t="str">
        <f t="shared" ca="1" si="11"/>
        <v/>
      </c>
      <c r="K186" s="10" t="str">
        <f>IFERROR(INDEX('Employee Master'!$D$5:$D$104,MATCH(A186,'Employee Master'!$A$5:$A$104,0)),"")</f>
        <v/>
      </c>
    </row>
    <row r="187" spans="1:11" ht="15" customHeight="1" x14ac:dyDescent="0.35">
      <c r="A187" s="8"/>
      <c r="B187" s="5" t="str">
        <f>IFERROR(INDEX('Employee Master'!$B$5:$B$104,MATCH(A187,'Employee Master'!$A$5:$A$104,0)),"")</f>
        <v/>
      </c>
      <c r="C187" s="20"/>
      <c r="D187" s="8"/>
      <c r="E187" s="8"/>
      <c r="F187" s="8"/>
      <c r="G187" s="8"/>
      <c r="H187" s="5" t="str">
        <f>IF(D187="Verbal",Setup!$B$35,IF(D187="Written",Setup!$B$36,IF(D187="Final",Setup!$B$37,"")))</f>
        <v/>
      </c>
      <c r="I187" s="21" t="str">
        <f t="shared" si="10"/>
        <v/>
      </c>
      <c r="J187" s="5" t="str">
        <f t="shared" ca="1" si="11"/>
        <v/>
      </c>
      <c r="K187" s="10" t="str">
        <f>IFERROR(INDEX('Employee Master'!$D$5:$D$104,MATCH(A187,'Employee Master'!$A$5:$A$104,0)),"")</f>
        <v/>
      </c>
    </row>
    <row r="188" spans="1:11" ht="15" customHeight="1" x14ac:dyDescent="0.35">
      <c r="A188" s="8"/>
      <c r="B188" s="5" t="str">
        <f>IFERROR(INDEX('Employee Master'!$B$5:$B$104,MATCH(A188,'Employee Master'!$A$5:$A$104,0)),"")</f>
        <v/>
      </c>
      <c r="C188" s="20"/>
      <c r="D188" s="8"/>
      <c r="E188" s="8"/>
      <c r="F188" s="8"/>
      <c r="G188" s="8"/>
      <c r="H188" s="5" t="str">
        <f>IF(D188="Verbal",Setup!$B$35,IF(D188="Written",Setup!$B$36,IF(D188="Final",Setup!$B$37,"")))</f>
        <v/>
      </c>
      <c r="I188" s="21" t="str">
        <f t="shared" si="10"/>
        <v/>
      </c>
      <c r="J188" s="5" t="str">
        <f t="shared" ca="1" si="11"/>
        <v/>
      </c>
      <c r="K188" s="10" t="str">
        <f>IFERROR(INDEX('Employee Master'!$D$5:$D$104,MATCH(A188,'Employee Master'!$A$5:$A$104,0)),"")</f>
        <v/>
      </c>
    </row>
    <row r="189" spans="1:11" ht="15" customHeight="1" x14ac:dyDescent="0.35">
      <c r="A189" s="8"/>
      <c r="B189" s="5" t="str">
        <f>IFERROR(INDEX('Employee Master'!$B$5:$B$104,MATCH(A189,'Employee Master'!$A$5:$A$104,0)),"")</f>
        <v/>
      </c>
      <c r="C189" s="20"/>
      <c r="D189" s="8"/>
      <c r="E189" s="8"/>
      <c r="F189" s="8"/>
      <c r="G189" s="8"/>
      <c r="H189" s="5" t="str">
        <f>IF(D189="Verbal",Setup!$B$35,IF(D189="Written",Setup!$B$36,IF(D189="Final",Setup!$B$37,"")))</f>
        <v/>
      </c>
      <c r="I189" s="21" t="str">
        <f t="shared" si="10"/>
        <v/>
      </c>
      <c r="J189" s="5" t="str">
        <f t="shared" ca="1" si="11"/>
        <v/>
      </c>
      <c r="K189" s="10" t="str">
        <f>IFERROR(INDEX('Employee Master'!$D$5:$D$104,MATCH(A189,'Employee Master'!$A$5:$A$104,0)),"")</f>
        <v/>
      </c>
    </row>
    <row r="190" spans="1:11" ht="15" customHeight="1" x14ac:dyDescent="0.35">
      <c r="A190" s="8"/>
      <c r="B190" s="5" t="str">
        <f>IFERROR(INDEX('Employee Master'!$B$5:$B$104,MATCH(A190,'Employee Master'!$A$5:$A$104,0)),"")</f>
        <v/>
      </c>
      <c r="C190" s="20"/>
      <c r="D190" s="8"/>
      <c r="E190" s="8"/>
      <c r="F190" s="8"/>
      <c r="G190" s="8"/>
      <c r="H190" s="5" t="str">
        <f>IF(D190="Verbal",Setup!$B$35,IF(D190="Written",Setup!$B$36,IF(D190="Final",Setup!$B$37,"")))</f>
        <v/>
      </c>
      <c r="I190" s="21" t="str">
        <f t="shared" si="10"/>
        <v/>
      </c>
      <c r="J190" s="5" t="str">
        <f t="shared" ca="1" si="11"/>
        <v/>
      </c>
      <c r="K190" s="10" t="str">
        <f>IFERROR(INDEX('Employee Master'!$D$5:$D$104,MATCH(A190,'Employee Master'!$A$5:$A$104,0)),"")</f>
        <v/>
      </c>
    </row>
    <row r="191" spans="1:11" ht="15" customHeight="1" x14ac:dyDescent="0.35">
      <c r="A191" s="8"/>
      <c r="B191" s="5" t="str">
        <f>IFERROR(INDEX('Employee Master'!$B$5:$B$104,MATCH(A191,'Employee Master'!$A$5:$A$104,0)),"")</f>
        <v/>
      </c>
      <c r="C191" s="20"/>
      <c r="D191" s="8"/>
      <c r="E191" s="8"/>
      <c r="F191" s="8"/>
      <c r="G191" s="8"/>
      <c r="H191" s="5" t="str">
        <f>IF(D191="Verbal",Setup!$B$35,IF(D191="Written",Setup!$B$36,IF(D191="Final",Setup!$B$37,"")))</f>
        <v/>
      </c>
      <c r="I191" s="21" t="str">
        <f t="shared" si="10"/>
        <v/>
      </c>
      <c r="J191" s="5" t="str">
        <f t="shared" ca="1" si="11"/>
        <v/>
      </c>
      <c r="K191" s="10" t="str">
        <f>IFERROR(INDEX('Employee Master'!$D$5:$D$104,MATCH(A191,'Employee Master'!$A$5:$A$104,0)),"")</f>
        <v/>
      </c>
    </row>
    <row r="192" spans="1:11" ht="15" customHeight="1" x14ac:dyDescent="0.35">
      <c r="A192" s="8"/>
      <c r="B192" s="5" t="str">
        <f>IFERROR(INDEX('Employee Master'!$B$5:$B$104,MATCH(A192,'Employee Master'!$A$5:$A$104,0)),"")</f>
        <v/>
      </c>
      <c r="C192" s="20"/>
      <c r="D192" s="8"/>
      <c r="E192" s="8"/>
      <c r="F192" s="8"/>
      <c r="G192" s="8"/>
      <c r="H192" s="5" t="str">
        <f>IF(D192="Verbal",Setup!$B$35,IF(D192="Written",Setup!$B$36,IF(D192="Final",Setup!$B$37,"")))</f>
        <v/>
      </c>
      <c r="I192" s="21" t="str">
        <f t="shared" si="10"/>
        <v/>
      </c>
      <c r="J192" s="5" t="str">
        <f t="shared" ca="1" si="11"/>
        <v/>
      </c>
      <c r="K192" s="10" t="str">
        <f>IFERROR(INDEX('Employee Master'!$D$5:$D$104,MATCH(A192,'Employee Master'!$A$5:$A$104,0)),"")</f>
        <v/>
      </c>
    </row>
    <row r="193" spans="1:11" ht="15" customHeight="1" x14ac:dyDescent="0.35">
      <c r="A193" s="8"/>
      <c r="B193" s="5" t="str">
        <f>IFERROR(INDEX('Employee Master'!$B$5:$B$104,MATCH(A193,'Employee Master'!$A$5:$A$104,0)),"")</f>
        <v/>
      </c>
      <c r="C193" s="20"/>
      <c r="D193" s="8"/>
      <c r="E193" s="8"/>
      <c r="F193" s="8"/>
      <c r="G193" s="8"/>
      <c r="H193" s="5" t="str">
        <f>IF(D193="Verbal",Setup!$B$35,IF(D193="Written",Setup!$B$36,IF(D193="Final",Setup!$B$37,"")))</f>
        <v/>
      </c>
      <c r="I193" s="21" t="str">
        <f t="shared" si="10"/>
        <v/>
      </c>
      <c r="J193" s="5" t="str">
        <f t="shared" ca="1" si="11"/>
        <v/>
      </c>
      <c r="K193" s="10" t="str">
        <f>IFERROR(INDEX('Employee Master'!$D$5:$D$104,MATCH(A193,'Employee Master'!$A$5:$A$104,0)),"")</f>
        <v/>
      </c>
    </row>
    <row r="194" spans="1:11" ht="15" customHeight="1" x14ac:dyDescent="0.35">
      <c r="A194" s="8"/>
      <c r="B194" s="5" t="str">
        <f>IFERROR(INDEX('Employee Master'!$B$5:$B$104,MATCH(A194,'Employee Master'!$A$5:$A$104,0)),"")</f>
        <v/>
      </c>
      <c r="C194" s="20"/>
      <c r="D194" s="8"/>
      <c r="E194" s="8"/>
      <c r="F194" s="8"/>
      <c r="G194" s="8"/>
      <c r="H194" s="5" t="str">
        <f>IF(D194="Verbal",Setup!$B$35,IF(D194="Written",Setup!$B$36,IF(D194="Final",Setup!$B$37,"")))</f>
        <v/>
      </c>
      <c r="I194" s="21" t="str">
        <f t="shared" si="10"/>
        <v/>
      </c>
      <c r="J194" s="5" t="str">
        <f t="shared" ca="1" si="11"/>
        <v/>
      </c>
      <c r="K194" s="10" t="str">
        <f>IFERROR(INDEX('Employee Master'!$D$5:$D$104,MATCH(A194,'Employee Master'!$A$5:$A$104,0)),"")</f>
        <v/>
      </c>
    </row>
    <row r="195" spans="1:11" ht="15" customHeight="1" x14ac:dyDescent="0.35">
      <c r="A195" s="8"/>
      <c r="B195" s="5" t="str">
        <f>IFERROR(INDEX('Employee Master'!$B$5:$B$104,MATCH(A195,'Employee Master'!$A$5:$A$104,0)),"")</f>
        <v/>
      </c>
      <c r="C195" s="20"/>
      <c r="D195" s="8"/>
      <c r="E195" s="8"/>
      <c r="F195" s="8"/>
      <c r="G195" s="8"/>
      <c r="H195" s="5" t="str">
        <f>IF(D195="Verbal",Setup!$B$35,IF(D195="Written",Setup!$B$36,IF(D195="Final",Setup!$B$37,"")))</f>
        <v/>
      </c>
      <c r="I195" s="21" t="str">
        <f t="shared" si="10"/>
        <v/>
      </c>
      <c r="J195" s="5" t="str">
        <f t="shared" ca="1" si="11"/>
        <v/>
      </c>
      <c r="K195" s="10" t="str">
        <f>IFERROR(INDEX('Employee Master'!$D$5:$D$104,MATCH(A195,'Employee Master'!$A$5:$A$104,0)),"")</f>
        <v/>
      </c>
    </row>
    <row r="196" spans="1:11" ht="15" customHeight="1" x14ac:dyDescent="0.35">
      <c r="A196" s="8"/>
      <c r="B196" s="5" t="str">
        <f>IFERROR(INDEX('Employee Master'!$B$5:$B$104,MATCH(A196,'Employee Master'!$A$5:$A$104,0)),"")</f>
        <v/>
      </c>
      <c r="C196" s="20"/>
      <c r="D196" s="8"/>
      <c r="E196" s="8"/>
      <c r="F196" s="8"/>
      <c r="G196" s="8"/>
      <c r="H196" s="5" t="str">
        <f>IF(D196="Verbal",Setup!$B$35,IF(D196="Written",Setup!$B$36,IF(D196="Final",Setup!$B$37,"")))</f>
        <v/>
      </c>
      <c r="I196" s="21" t="str">
        <f t="shared" si="10"/>
        <v/>
      </c>
      <c r="J196" s="5" t="str">
        <f t="shared" ca="1" si="11"/>
        <v/>
      </c>
      <c r="K196" s="10" t="str">
        <f>IFERROR(INDEX('Employee Master'!$D$5:$D$104,MATCH(A196,'Employee Master'!$A$5:$A$104,0)),"")</f>
        <v/>
      </c>
    </row>
    <row r="197" spans="1:11" ht="15" customHeight="1" x14ac:dyDescent="0.35">
      <c r="A197" s="8"/>
      <c r="B197" s="5" t="str">
        <f>IFERROR(INDEX('Employee Master'!$B$5:$B$104,MATCH(A197,'Employee Master'!$A$5:$A$104,0)),"")</f>
        <v/>
      </c>
      <c r="C197" s="20"/>
      <c r="D197" s="8"/>
      <c r="E197" s="8"/>
      <c r="F197" s="8"/>
      <c r="G197" s="8"/>
      <c r="H197" s="5" t="str">
        <f>IF(D197="Verbal",Setup!$B$35,IF(D197="Written",Setup!$B$36,IF(D197="Final",Setup!$B$37,"")))</f>
        <v/>
      </c>
      <c r="I197" s="21" t="str">
        <f t="shared" si="10"/>
        <v/>
      </c>
      <c r="J197" s="5" t="str">
        <f t="shared" ca="1" si="11"/>
        <v/>
      </c>
      <c r="K197" s="10" t="str">
        <f>IFERROR(INDEX('Employee Master'!$D$5:$D$104,MATCH(A197,'Employee Master'!$A$5:$A$104,0)),"")</f>
        <v/>
      </c>
    </row>
    <row r="198" spans="1:11" ht="15" customHeight="1" x14ac:dyDescent="0.35">
      <c r="A198" s="8"/>
      <c r="B198" s="5" t="str">
        <f>IFERROR(INDEX('Employee Master'!$B$5:$B$104,MATCH(A198,'Employee Master'!$A$5:$A$104,0)),"")</f>
        <v/>
      </c>
      <c r="C198" s="20"/>
      <c r="D198" s="8"/>
      <c r="E198" s="8"/>
      <c r="F198" s="8"/>
      <c r="G198" s="8"/>
      <c r="H198" s="5" t="str">
        <f>IF(D198="Verbal",Setup!$B$35,IF(D198="Written",Setup!$B$36,IF(D198="Final",Setup!$B$37,"")))</f>
        <v/>
      </c>
      <c r="I198" s="21" t="str">
        <f t="shared" ref="I198:I205" si="12">IF(OR(C198="",H198=""),"",EDATE(C198,H198))</f>
        <v/>
      </c>
      <c r="J198" s="5" t="str">
        <f t="shared" ref="J198:J205" ca="1" si="13">IF(I198="","",IF(D198="Dismissal","Closed",IF(TODAY()&gt;I198,"Lapsed","Active")))</f>
        <v/>
      </c>
      <c r="K198" s="10" t="str">
        <f>IFERROR(INDEX('Employee Master'!$D$5:$D$104,MATCH(A198,'Employee Master'!$A$5:$A$104,0)),"")</f>
        <v/>
      </c>
    </row>
    <row r="199" spans="1:11" ht="15" customHeight="1" x14ac:dyDescent="0.35">
      <c r="A199" s="8"/>
      <c r="B199" s="5" t="str">
        <f>IFERROR(INDEX('Employee Master'!$B$5:$B$104,MATCH(A199,'Employee Master'!$A$5:$A$104,0)),"")</f>
        <v/>
      </c>
      <c r="C199" s="20"/>
      <c r="D199" s="8"/>
      <c r="E199" s="8"/>
      <c r="F199" s="8"/>
      <c r="G199" s="8"/>
      <c r="H199" s="5" t="str">
        <f>IF(D199="Verbal",Setup!$B$35,IF(D199="Written",Setup!$B$36,IF(D199="Final",Setup!$B$37,"")))</f>
        <v/>
      </c>
      <c r="I199" s="21" t="str">
        <f t="shared" si="12"/>
        <v/>
      </c>
      <c r="J199" s="5" t="str">
        <f t="shared" ca="1" si="13"/>
        <v/>
      </c>
      <c r="K199" s="10" t="str">
        <f>IFERROR(INDEX('Employee Master'!$D$5:$D$104,MATCH(A199,'Employee Master'!$A$5:$A$104,0)),"")</f>
        <v/>
      </c>
    </row>
    <row r="200" spans="1:11" ht="15" customHeight="1" x14ac:dyDescent="0.35">
      <c r="A200" s="8"/>
      <c r="B200" s="5" t="str">
        <f>IFERROR(INDEX('Employee Master'!$B$5:$B$104,MATCH(A200,'Employee Master'!$A$5:$A$104,0)),"")</f>
        <v/>
      </c>
      <c r="C200" s="20"/>
      <c r="D200" s="8"/>
      <c r="E200" s="8"/>
      <c r="F200" s="8"/>
      <c r="G200" s="8"/>
      <c r="H200" s="5" t="str">
        <f>IF(D200="Verbal",Setup!$B$35,IF(D200="Written",Setup!$B$36,IF(D200="Final",Setup!$B$37,"")))</f>
        <v/>
      </c>
      <c r="I200" s="21" t="str">
        <f t="shared" si="12"/>
        <v/>
      </c>
      <c r="J200" s="5" t="str">
        <f t="shared" ca="1" si="13"/>
        <v/>
      </c>
      <c r="K200" s="10" t="str">
        <f>IFERROR(INDEX('Employee Master'!$D$5:$D$104,MATCH(A200,'Employee Master'!$A$5:$A$104,0)),"")</f>
        <v/>
      </c>
    </row>
    <row r="201" spans="1:11" ht="15" customHeight="1" x14ac:dyDescent="0.35">
      <c r="A201" s="8"/>
      <c r="B201" s="5" t="str">
        <f>IFERROR(INDEX('Employee Master'!$B$5:$B$104,MATCH(A201,'Employee Master'!$A$5:$A$104,0)),"")</f>
        <v/>
      </c>
      <c r="C201" s="20"/>
      <c r="D201" s="8"/>
      <c r="E201" s="8"/>
      <c r="F201" s="8"/>
      <c r="G201" s="8"/>
      <c r="H201" s="5" t="str">
        <f>IF(D201="Verbal",Setup!$B$35,IF(D201="Written",Setup!$B$36,IF(D201="Final",Setup!$B$37,"")))</f>
        <v/>
      </c>
      <c r="I201" s="21" t="str">
        <f t="shared" si="12"/>
        <v/>
      </c>
      <c r="J201" s="5" t="str">
        <f t="shared" ca="1" si="13"/>
        <v/>
      </c>
      <c r="K201" s="10" t="str">
        <f>IFERROR(INDEX('Employee Master'!$D$5:$D$104,MATCH(A201,'Employee Master'!$A$5:$A$104,0)),"")</f>
        <v/>
      </c>
    </row>
    <row r="202" spans="1:11" ht="15" customHeight="1" x14ac:dyDescent="0.35">
      <c r="A202" s="8"/>
      <c r="B202" s="5" t="str">
        <f>IFERROR(INDEX('Employee Master'!$B$5:$B$104,MATCH(A202,'Employee Master'!$A$5:$A$104,0)),"")</f>
        <v/>
      </c>
      <c r="C202" s="20"/>
      <c r="D202" s="8"/>
      <c r="E202" s="8"/>
      <c r="F202" s="8"/>
      <c r="G202" s="8"/>
      <c r="H202" s="5" t="str">
        <f>IF(D202="Verbal",Setup!$B$35,IF(D202="Written",Setup!$B$36,IF(D202="Final",Setup!$B$37,"")))</f>
        <v/>
      </c>
      <c r="I202" s="21" t="str">
        <f t="shared" si="12"/>
        <v/>
      </c>
      <c r="J202" s="5" t="str">
        <f t="shared" ca="1" si="13"/>
        <v/>
      </c>
      <c r="K202" s="10" t="str">
        <f>IFERROR(INDEX('Employee Master'!$D$5:$D$104,MATCH(A202,'Employee Master'!$A$5:$A$104,0)),"")</f>
        <v/>
      </c>
    </row>
    <row r="203" spans="1:11" ht="15" customHeight="1" x14ac:dyDescent="0.35">
      <c r="A203" s="8"/>
      <c r="B203" s="5" t="str">
        <f>IFERROR(INDEX('Employee Master'!$B$5:$B$104,MATCH(A203,'Employee Master'!$A$5:$A$104,0)),"")</f>
        <v/>
      </c>
      <c r="C203" s="20"/>
      <c r="D203" s="8"/>
      <c r="E203" s="8"/>
      <c r="F203" s="8"/>
      <c r="G203" s="8"/>
      <c r="H203" s="5" t="str">
        <f>IF(D203="Verbal",Setup!$B$35,IF(D203="Written",Setup!$B$36,IF(D203="Final",Setup!$B$37,"")))</f>
        <v/>
      </c>
      <c r="I203" s="21" t="str">
        <f t="shared" si="12"/>
        <v/>
      </c>
      <c r="J203" s="5" t="str">
        <f t="shared" ca="1" si="13"/>
        <v/>
      </c>
      <c r="K203" s="10" t="str">
        <f>IFERROR(INDEX('Employee Master'!$D$5:$D$104,MATCH(A203,'Employee Master'!$A$5:$A$104,0)),"")</f>
        <v/>
      </c>
    </row>
    <row r="204" spans="1:11" ht="15" customHeight="1" x14ac:dyDescent="0.35">
      <c r="A204" s="8"/>
      <c r="B204" s="5" t="str">
        <f>IFERROR(INDEX('Employee Master'!$B$5:$B$104,MATCH(A204,'Employee Master'!$A$5:$A$104,0)),"")</f>
        <v/>
      </c>
      <c r="C204" s="20"/>
      <c r="D204" s="8"/>
      <c r="E204" s="8"/>
      <c r="F204" s="8"/>
      <c r="G204" s="8"/>
      <c r="H204" s="5" t="str">
        <f>IF(D204="Verbal",Setup!$B$35,IF(D204="Written",Setup!$B$36,IF(D204="Final",Setup!$B$37,"")))</f>
        <v/>
      </c>
      <c r="I204" s="21" t="str">
        <f t="shared" si="12"/>
        <v/>
      </c>
      <c r="J204" s="5" t="str">
        <f t="shared" ca="1" si="13"/>
        <v/>
      </c>
      <c r="K204" s="10" t="str">
        <f>IFERROR(INDEX('Employee Master'!$D$5:$D$104,MATCH(A204,'Employee Master'!$A$5:$A$104,0)),"")</f>
        <v/>
      </c>
    </row>
    <row r="205" spans="1:11" ht="15" customHeight="1" x14ac:dyDescent="0.35">
      <c r="A205" s="8"/>
      <c r="B205" s="5" t="str">
        <f>IFERROR(INDEX('Employee Master'!$B$5:$B$104,MATCH(A205,'Employee Master'!$A$5:$A$104,0)),"")</f>
        <v/>
      </c>
      <c r="C205" s="20"/>
      <c r="D205" s="8"/>
      <c r="E205" s="8"/>
      <c r="F205" s="8"/>
      <c r="G205" s="8"/>
      <c r="H205" s="5" t="str">
        <f>IF(D205="Verbal",Setup!$B$35,IF(D205="Written",Setup!$B$36,IF(D205="Final",Setup!$B$37,"")))</f>
        <v/>
      </c>
      <c r="I205" s="21" t="str">
        <f t="shared" si="12"/>
        <v/>
      </c>
      <c r="J205" s="5" t="str">
        <f t="shared" ca="1" si="13"/>
        <v/>
      </c>
      <c r="K205" s="10" t="str">
        <f>IFERROR(INDEX('Employee Master'!$D$5:$D$104,MATCH(A205,'Employee Master'!$A$5:$A$104,0)),"")</f>
        <v/>
      </c>
    </row>
  </sheetData>
  <mergeCells count="3">
    <mergeCell ref="A1:J1"/>
    <mergeCell ref="A2:J2"/>
    <mergeCell ref="A3:J3"/>
  </mergeCells>
  <conditionalFormatting sqref="J6:J205">
    <cfRule type="cellIs" dxfId="8" priority="2" operator="equal">
      <formula>"Active"</formula>
    </cfRule>
    <cfRule type="cellIs" dxfId="7" priority="3" operator="equal">
      <formula>"Lapsed"</formula>
    </cfRule>
  </conditionalFormatting>
  <dataValidations count="1">
    <dataValidation type="list" allowBlank="1" sqref="D6:D205" xr:uid="{00000000-0002-0000-0C00-000000000000}">
      <formula1>WarningTypeList</formula1>
      <formula2>0</formula2>
    </dataValidation>
  </dataValidation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104"/>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ColWidth="8.6328125" defaultRowHeight="14.5" x14ac:dyDescent="0.35"/>
  <cols>
    <col min="1" max="1" width="12" customWidth="1"/>
    <col min="2" max="2" width="22" customWidth="1"/>
    <col min="3" max="3" width="14" customWidth="1"/>
    <col min="4" max="4" width="12" customWidth="1"/>
    <col min="5" max="6" width="14" customWidth="1"/>
    <col min="7" max="7" width="10" customWidth="1"/>
    <col min="8" max="8" width="14" customWidth="1"/>
    <col min="9" max="10" width="12" customWidth="1"/>
    <col min="11" max="11" width="14" customWidth="1"/>
    <col min="12" max="12" width="12" customWidth="1"/>
    <col min="13" max="13" width="14" customWidth="1"/>
    <col min="14" max="14" width="12" customWidth="1"/>
  </cols>
  <sheetData>
    <row r="1" spans="1:14" ht="19.5" customHeight="1" x14ac:dyDescent="0.5">
      <c r="A1" s="33" t="s">
        <v>330</v>
      </c>
      <c r="B1" s="33"/>
      <c r="C1" s="33"/>
      <c r="D1" s="33"/>
      <c r="E1" s="33"/>
      <c r="F1" s="33"/>
      <c r="G1" s="33"/>
      <c r="H1" s="33"/>
      <c r="I1" s="33"/>
      <c r="J1" s="33"/>
      <c r="K1" s="33"/>
      <c r="L1" s="33"/>
      <c r="M1" s="33"/>
      <c r="N1" s="33"/>
    </row>
    <row r="2" spans="1:14" ht="15" customHeight="1" x14ac:dyDescent="0.35">
      <c r="A2" s="34" t="s">
        <v>331</v>
      </c>
      <c r="B2" s="34"/>
      <c r="C2" s="34"/>
      <c r="D2" s="34"/>
      <c r="E2" s="34"/>
      <c r="F2" s="34"/>
      <c r="G2" s="34"/>
      <c r="H2" s="34"/>
      <c r="I2" s="34"/>
      <c r="J2" s="34"/>
      <c r="K2" s="34"/>
      <c r="L2" s="34"/>
      <c r="M2" s="34"/>
      <c r="N2" s="34"/>
    </row>
    <row r="4" spans="1:14" ht="31.5" customHeight="1" x14ac:dyDescent="0.35">
      <c r="A4" s="12" t="s">
        <v>197</v>
      </c>
      <c r="B4" s="12" t="s">
        <v>231</v>
      </c>
      <c r="C4" s="12" t="s">
        <v>97</v>
      </c>
      <c r="D4" s="12" t="s">
        <v>107</v>
      </c>
      <c r="E4" s="12" t="s">
        <v>115</v>
      </c>
      <c r="F4" s="12" t="s">
        <v>123</v>
      </c>
      <c r="G4" s="12" t="s">
        <v>332</v>
      </c>
      <c r="H4" s="12" t="s">
        <v>135</v>
      </c>
      <c r="I4" s="12" t="s">
        <v>333</v>
      </c>
      <c r="J4" s="12" t="s">
        <v>334</v>
      </c>
      <c r="K4" s="12" t="s">
        <v>335</v>
      </c>
      <c r="L4" s="12" t="s">
        <v>149</v>
      </c>
      <c r="M4" s="12" t="s">
        <v>336</v>
      </c>
      <c r="N4" s="12" t="s">
        <v>337</v>
      </c>
    </row>
    <row r="5" spans="1:14" ht="15" customHeight="1" x14ac:dyDescent="0.35">
      <c r="A5" s="23" t="s">
        <v>208</v>
      </c>
      <c r="B5" s="5" t="str">
        <f>IFERROR(INDEX('Employee Master'!$B$5:$B$104,MATCH(A5,'Employee Master'!$A$5:$A$104,0)),"")</f>
        <v>Anita Sookhai</v>
      </c>
      <c r="C5" s="23" t="s">
        <v>245</v>
      </c>
      <c r="D5" s="23" t="s">
        <v>245</v>
      </c>
      <c r="E5" s="23" t="s">
        <v>245</v>
      </c>
      <c r="F5" s="23" t="s">
        <v>245</v>
      </c>
      <c r="G5" s="23" t="s">
        <v>245</v>
      </c>
      <c r="H5" s="23" t="s">
        <v>245</v>
      </c>
      <c r="I5" s="23" t="s">
        <v>245</v>
      </c>
      <c r="J5" s="23" t="s">
        <v>245</v>
      </c>
      <c r="K5" s="23" t="s">
        <v>245</v>
      </c>
      <c r="L5" s="23" t="s">
        <v>245</v>
      </c>
      <c r="M5" s="23" t="s">
        <v>338</v>
      </c>
      <c r="N5" s="24">
        <f t="shared" ref="N5:N36" si="0">IF(A5="","",IFERROR(COUNTIF(C5:M5,"Yes")/(11-COUNTIF(C5:M5,"N/A")),0))</f>
        <v>1</v>
      </c>
    </row>
    <row r="6" spans="1:14" ht="15" customHeight="1" x14ac:dyDescent="0.35">
      <c r="A6" s="23"/>
      <c r="B6" s="5" t="str">
        <f>IFERROR(INDEX('Employee Master'!$B$5:$B$104,MATCH(A6,'Employee Master'!$A$5:$A$104,0)),"")</f>
        <v/>
      </c>
      <c r="C6" s="23"/>
      <c r="D6" s="23"/>
      <c r="E6" s="23"/>
      <c r="F6" s="23"/>
      <c r="G6" s="23"/>
      <c r="H6" s="23"/>
      <c r="I6" s="23"/>
      <c r="J6" s="23"/>
      <c r="K6" s="23"/>
      <c r="L6" s="23"/>
      <c r="M6" s="23"/>
      <c r="N6" s="24" t="str">
        <f t="shared" si="0"/>
        <v/>
      </c>
    </row>
    <row r="7" spans="1:14" ht="15" customHeight="1" x14ac:dyDescent="0.35">
      <c r="A7" s="23"/>
      <c r="B7" s="5" t="str">
        <f>IFERROR(INDEX('Employee Master'!$B$5:$B$104,MATCH(A7,'Employee Master'!$A$5:$A$104,0)),"")</f>
        <v/>
      </c>
      <c r="C7" s="23"/>
      <c r="D7" s="23"/>
      <c r="E7" s="23"/>
      <c r="F7" s="23"/>
      <c r="G7" s="23"/>
      <c r="H7" s="23"/>
      <c r="I7" s="23"/>
      <c r="J7" s="23"/>
      <c r="K7" s="23"/>
      <c r="L7" s="23"/>
      <c r="M7" s="23"/>
      <c r="N7" s="24" t="str">
        <f t="shared" si="0"/>
        <v/>
      </c>
    </row>
    <row r="8" spans="1:14" ht="15" customHeight="1" x14ac:dyDescent="0.35">
      <c r="A8" s="23"/>
      <c r="B8" s="5" t="str">
        <f>IFERROR(INDEX('Employee Master'!$B$5:$B$104,MATCH(A8,'Employee Master'!$A$5:$A$104,0)),"")</f>
        <v/>
      </c>
      <c r="C8" s="23"/>
      <c r="D8" s="23"/>
      <c r="E8" s="23"/>
      <c r="F8" s="23"/>
      <c r="G8" s="23"/>
      <c r="H8" s="23"/>
      <c r="I8" s="23"/>
      <c r="J8" s="23"/>
      <c r="K8" s="23"/>
      <c r="L8" s="23"/>
      <c r="M8" s="23"/>
      <c r="N8" s="24" t="str">
        <f t="shared" si="0"/>
        <v/>
      </c>
    </row>
    <row r="9" spans="1:14" ht="15" customHeight="1" x14ac:dyDescent="0.35">
      <c r="A9" s="23"/>
      <c r="B9" s="5" t="str">
        <f>IFERROR(INDEX('Employee Master'!$B$5:$B$104,MATCH(A9,'Employee Master'!$A$5:$A$104,0)),"")</f>
        <v/>
      </c>
      <c r="C9" s="23"/>
      <c r="D9" s="23"/>
      <c r="E9" s="23"/>
      <c r="F9" s="23"/>
      <c r="G9" s="23"/>
      <c r="H9" s="23"/>
      <c r="I9" s="23"/>
      <c r="J9" s="23"/>
      <c r="K9" s="23"/>
      <c r="L9" s="23"/>
      <c r="M9" s="23"/>
      <c r="N9" s="24" t="str">
        <f t="shared" si="0"/>
        <v/>
      </c>
    </row>
    <row r="10" spans="1:14" ht="15" customHeight="1" x14ac:dyDescent="0.35">
      <c r="A10" s="23"/>
      <c r="B10" s="5" t="str">
        <f>IFERROR(INDEX('Employee Master'!$B$5:$B$104,MATCH(A10,'Employee Master'!$A$5:$A$104,0)),"")</f>
        <v/>
      </c>
      <c r="C10" s="23"/>
      <c r="D10" s="23"/>
      <c r="E10" s="23"/>
      <c r="F10" s="23"/>
      <c r="G10" s="23"/>
      <c r="H10" s="23"/>
      <c r="I10" s="23"/>
      <c r="J10" s="23"/>
      <c r="K10" s="23"/>
      <c r="L10" s="23"/>
      <c r="M10" s="23"/>
      <c r="N10" s="24" t="str">
        <f t="shared" si="0"/>
        <v/>
      </c>
    </row>
    <row r="11" spans="1:14" ht="15" customHeight="1" x14ac:dyDescent="0.35">
      <c r="A11" s="23"/>
      <c r="B11" s="5" t="str">
        <f>IFERROR(INDEX('Employee Master'!$B$5:$B$104,MATCH(A11,'Employee Master'!$A$5:$A$104,0)),"")</f>
        <v/>
      </c>
      <c r="C11" s="23"/>
      <c r="D11" s="23"/>
      <c r="E11" s="23"/>
      <c r="F11" s="23"/>
      <c r="G11" s="23"/>
      <c r="H11" s="23"/>
      <c r="I11" s="23"/>
      <c r="J11" s="23"/>
      <c r="K11" s="23"/>
      <c r="L11" s="23"/>
      <c r="M11" s="23"/>
      <c r="N11" s="24" t="str">
        <f t="shared" si="0"/>
        <v/>
      </c>
    </row>
    <row r="12" spans="1:14" ht="15" customHeight="1" x14ac:dyDescent="0.35">
      <c r="A12" s="23"/>
      <c r="B12" s="5" t="str">
        <f>IFERROR(INDEX('Employee Master'!$B$5:$B$104,MATCH(A12,'Employee Master'!$A$5:$A$104,0)),"")</f>
        <v/>
      </c>
      <c r="C12" s="23"/>
      <c r="D12" s="23"/>
      <c r="E12" s="23"/>
      <c r="F12" s="23"/>
      <c r="G12" s="23"/>
      <c r="H12" s="23"/>
      <c r="I12" s="23"/>
      <c r="J12" s="23"/>
      <c r="K12" s="23"/>
      <c r="L12" s="23"/>
      <c r="M12" s="23"/>
      <c r="N12" s="24" t="str">
        <f t="shared" si="0"/>
        <v/>
      </c>
    </row>
    <row r="13" spans="1:14" ht="15" customHeight="1" x14ac:dyDescent="0.35">
      <c r="A13" s="23"/>
      <c r="B13" s="5" t="str">
        <f>IFERROR(INDEX('Employee Master'!$B$5:$B$104,MATCH(A13,'Employee Master'!$A$5:$A$104,0)),"")</f>
        <v/>
      </c>
      <c r="C13" s="23"/>
      <c r="D13" s="23"/>
      <c r="E13" s="23"/>
      <c r="F13" s="23"/>
      <c r="G13" s="23"/>
      <c r="H13" s="23"/>
      <c r="I13" s="23"/>
      <c r="J13" s="23"/>
      <c r="K13" s="23"/>
      <c r="L13" s="23"/>
      <c r="M13" s="23"/>
      <c r="N13" s="24" t="str">
        <f t="shared" si="0"/>
        <v/>
      </c>
    </row>
    <row r="14" spans="1:14" ht="15" customHeight="1" x14ac:dyDescent="0.35">
      <c r="A14" s="23"/>
      <c r="B14" s="5" t="str">
        <f>IFERROR(INDEX('Employee Master'!$B$5:$B$104,MATCH(A14,'Employee Master'!$A$5:$A$104,0)),"")</f>
        <v/>
      </c>
      <c r="C14" s="23"/>
      <c r="D14" s="23"/>
      <c r="E14" s="23"/>
      <c r="F14" s="23"/>
      <c r="G14" s="23"/>
      <c r="H14" s="23"/>
      <c r="I14" s="23"/>
      <c r="J14" s="23"/>
      <c r="K14" s="23"/>
      <c r="L14" s="23"/>
      <c r="M14" s="23"/>
      <c r="N14" s="24" t="str">
        <f t="shared" si="0"/>
        <v/>
      </c>
    </row>
    <row r="15" spans="1:14" ht="15" customHeight="1" x14ac:dyDescent="0.35">
      <c r="A15" s="23"/>
      <c r="B15" s="5" t="str">
        <f>IFERROR(INDEX('Employee Master'!$B$5:$B$104,MATCH(A15,'Employee Master'!$A$5:$A$104,0)),"")</f>
        <v/>
      </c>
      <c r="C15" s="23"/>
      <c r="D15" s="23"/>
      <c r="E15" s="23"/>
      <c r="F15" s="23"/>
      <c r="G15" s="23"/>
      <c r="H15" s="23"/>
      <c r="I15" s="23"/>
      <c r="J15" s="23"/>
      <c r="K15" s="23"/>
      <c r="L15" s="23"/>
      <c r="M15" s="23"/>
      <c r="N15" s="24" t="str">
        <f t="shared" si="0"/>
        <v/>
      </c>
    </row>
    <row r="16" spans="1:14" ht="15" customHeight="1" x14ac:dyDescent="0.35">
      <c r="A16" s="23"/>
      <c r="B16" s="5" t="str">
        <f>IFERROR(INDEX('Employee Master'!$B$5:$B$104,MATCH(A16,'Employee Master'!$A$5:$A$104,0)),"")</f>
        <v/>
      </c>
      <c r="C16" s="23"/>
      <c r="D16" s="23"/>
      <c r="E16" s="23"/>
      <c r="F16" s="23"/>
      <c r="G16" s="23"/>
      <c r="H16" s="23"/>
      <c r="I16" s="23"/>
      <c r="J16" s="23"/>
      <c r="K16" s="23"/>
      <c r="L16" s="23"/>
      <c r="M16" s="23"/>
      <c r="N16" s="24" t="str">
        <f t="shared" si="0"/>
        <v/>
      </c>
    </row>
    <row r="17" spans="1:14" ht="15" customHeight="1" x14ac:dyDescent="0.35">
      <c r="A17" s="23"/>
      <c r="B17" s="5" t="str">
        <f>IFERROR(INDEX('Employee Master'!$B$5:$B$104,MATCH(A17,'Employee Master'!$A$5:$A$104,0)),"")</f>
        <v/>
      </c>
      <c r="C17" s="23"/>
      <c r="D17" s="23"/>
      <c r="E17" s="23"/>
      <c r="F17" s="23"/>
      <c r="G17" s="23"/>
      <c r="H17" s="23"/>
      <c r="I17" s="23"/>
      <c r="J17" s="23"/>
      <c r="K17" s="23"/>
      <c r="L17" s="23"/>
      <c r="M17" s="23"/>
      <c r="N17" s="24" t="str">
        <f t="shared" si="0"/>
        <v/>
      </c>
    </row>
    <row r="18" spans="1:14" ht="15" customHeight="1" x14ac:dyDescent="0.35">
      <c r="A18" s="23"/>
      <c r="B18" s="5" t="str">
        <f>IFERROR(INDEX('Employee Master'!$B$5:$B$104,MATCH(A18,'Employee Master'!$A$5:$A$104,0)),"")</f>
        <v/>
      </c>
      <c r="C18" s="23"/>
      <c r="D18" s="23"/>
      <c r="E18" s="23"/>
      <c r="F18" s="23"/>
      <c r="G18" s="23"/>
      <c r="H18" s="23"/>
      <c r="I18" s="23"/>
      <c r="J18" s="23"/>
      <c r="K18" s="23"/>
      <c r="L18" s="23"/>
      <c r="M18" s="23"/>
      <c r="N18" s="24" t="str">
        <f t="shared" si="0"/>
        <v/>
      </c>
    </row>
    <row r="19" spans="1:14" ht="15" customHeight="1" x14ac:dyDescent="0.35">
      <c r="A19" s="23"/>
      <c r="B19" s="5" t="str">
        <f>IFERROR(INDEX('Employee Master'!$B$5:$B$104,MATCH(A19,'Employee Master'!$A$5:$A$104,0)),"")</f>
        <v/>
      </c>
      <c r="C19" s="23"/>
      <c r="D19" s="23"/>
      <c r="E19" s="23"/>
      <c r="F19" s="23"/>
      <c r="G19" s="23"/>
      <c r="H19" s="23"/>
      <c r="I19" s="23"/>
      <c r="J19" s="23"/>
      <c r="K19" s="23"/>
      <c r="L19" s="23"/>
      <c r="M19" s="23"/>
      <c r="N19" s="24" t="str">
        <f t="shared" si="0"/>
        <v/>
      </c>
    </row>
    <row r="20" spans="1:14" ht="15" customHeight="1" x14ac:dyDescent="0.35">
      <c r="A20" s="23"/>
      <c r="B20" s="5" t="str">
        <f>IFERROR(INDEX('Employee Master'!$B$5:$B$104,MATCH(A20,'Employee Master'!$A$5:$A$104,0)),"")</f>
        <v/>
      </c>
      <c r="C20" s="23"/>
      <c r="D20" s="23"/>
      <c r="E20" s="23"/>
      <c r="F20" s="23"/>
      <c r="G20" s="23"/>
      <c r="H20" s="23"/>
      <c r="I20" s="23"/>
      <c r="J20" s="23"/>
      <c r="K20" s="23"/>
      <c r="L20" s="23"/>
      <c r="M20" s="23"/>
      <c r="N20" s="24" t="str">
        <f t="shared" si="0"/>
        <v/>
      </c>
    </row>
    <row r="21" spans="1:14" ht="15" customHeight="1" x14ac:dyDescent="0.35">
      <c r="A21" s="23"/>
      <c r="B21" s="5" t="str">
        <f>IFERROR(INDEX('Employee Master'!$B$5:$B$104,MATCH(A21,'Employee Master'!$A$5:$A$104,0)),"")</f>
        <v/>
      </c>
      <c r="C21" s="23"/>
      <c r="D21" s="23"/>
      <c r="E21" s="23"/>
      <c r="F21" s="23"/>
      <c r="G21" s="23"/>
      <c r="H21" s="23"/>
      <c r="I21" s="23"/>
      <c r="J21" s="23"/>
      <c r="K21" s="23"/>
      <c r="L21" s="23"/>
      <c r="M21" s="23"/>
      <c r="N21" s="24" t="str">
        <f t="shared" si="0"/>
        <v/>
      </c>
    </row>
    <row r="22" spans="1:14" ht="15" customHeight="1" x14ac:dyDescent="0.35">
      <c r="A22" s="23"/>
      <c r="B22" s="5" t="str">
        <f>IFERROR(INDEX('Employee Master'!$B$5:$B$104,MATCH(A22,'Employee Master'!$A$5:$A$104,0)),"")</f>
        <v/>
      </c>
      <c r="C22" s="23"/>
      <c r="D22" s="23"/>
      <c r="E22" s="23"/>
      <c r="F22" s="23"/>
      <c r="G22" s="23"/>
      <c r="H22" s="23"/>
      <c r="I22" s="23"/>
      <c r="J22" s="23"/>
      <c r="K22" s="23"/>
      <c r="L22" s="23"/>
      <c r="M22" s="23"/>
      <c r="N22" s="24" t="str">
        <f t="shared" si="0"/>
        <v/>
      </c>
    </row>
    <row r="23" spans="1:14" ht="15" customHeight="1" x14ac:dyDescent="0.35">
      <c r="A23" s="23"/>
      <c r="B23" s="5" t="str">
        <f>IFERROR(INDEX('Employee Master'!$B$5:$B$104,MATCH(A23,'Employee Master'!$A$5:$A$104,0)),"")</f>
        <v/>
      </c>
      <c r="C23" s="23"/>
      <c r="D23" s="23"/>
      <c r="E23" s="23"/>
      <c r="F23" s="23"/>
      <c r="G23" s="23"/>
      <c r="H23" s="23"/>
      <c r="I23" s="23"/>
      <c r="J23" s="23"/>
      <c r="K23" s="23"/>
      <c r="L23" s="23"/>
      <c r="M23" s="23"/>
      <c r="N23" s="24" t="str">
        <f t="shared" si="0"/>
        <v/>
      </c>
    </row>
    <row r="24" spans="1:14" ht="15" customHeight="1" x14ac:dyDescent="0.35">
      <c r="A24" s="23"/>
      <c r="B24" s="5" t="str">
        <f>IFERROR(INDEX('Employee Master'!$B$5:$B$104,MATCH(A24,'Employee Master'!$A$5:$A$104,0)),"")</f>
        <v/>
      </c>
      <c r="C24" s="23"/>
      <c r="D24" s="23"/>
      <c r="E24" s="23"/>
      <c r="F24" s="23"/>
      <c r="G24" s="23"/>
      <c r="H24" s="23"/>
      <c r="I24" s="23"/>
      <c r="J24" s="23"/>
      <c r="K24" s="23"/>
      <c r="L24" s="23"/>
      <c r="M24" s="23"/>
      <c r="N24" s="24" t="str">
        <f t="shared" si="0"/>
        <v/>
      </c>
    </row>
    <row r="25" spans="1:14" ht="15" customHeight="1" x14ac:dyDescent="0.35">
      <c r="A25" s="23"/>
      <c r="B25" s="5" t="str">
        <f>IFERROR(INDEX('Employee Master'!$B$5:$B$104,MATCH(A25,'Employee Master'!$A$5:$A$104,0)),"")</f>
        <v/>
      </c>
      <c r="C25" s="23"/>
      <c r="D25" s="23"/>
      <c r="E25" s="23"/>
      <c r="F25" s="23"/>
      <c r="G25" s="23"/>
      <c r="H25" s="23"/>
      <c r="I25" s="23"/>
      <c r="J25" s="23"/>
      <c r="K25" s="23"/>
      <c r="L25" s="23"/>
      <c r="M25" s="23"/>
      <c r="N25" s="24" t="str">
        <f t="shared" si="0"/>
        <v/>
      </c>
    </row>
    <row r="26" spans="1:14" ht="15" customHeight="1" x14ac:dyDescent="0.35">
      <c r="A26" s="23"/>
      <c r="B26" s="5" t="str">
        <f>IFERROR(INDEX('Employee Master'!$B$5:$B$104,MATCH(A26,'Employee Master'!$A$5:$A$104,0)),"")</f>
        <v/>
      </c>
      <c r="C26" s="23"/>
      <c r="D26" s="23"/>
      <c r="E26" s="23"/>
      <c r="F26" s="23"/>
      <c r="G26" s="23"/>
      <c r="H26" s="23"/>
      <c r="I26" s="23"/>
      <c r="J26" s="23"/>
      <c r="K26" s="23"/>
      <c r="L26" s="23"/>
      <c r="M26" s="23"/>
      <c r="N26" s="24" t="str">
        <f t="shared" si="0"/>
        <v/>
      </c>
    </row>
    <row r="27" spans="1:14" ht="15" customHeight="1" x14ac:dyDescent="0.35">
      <c r="A27" s="23"/>
      <c r="B27" s="5" t="str">
        <f>IFERROR(INDEX('Employee Master'!$B$5:$B$104,MATCH(A27,'Employee Master'!$A$5:$A$104,0)),"")</f>
        <v/>
      </c>
      <c r="C27" s="23"/>
      <c r="D27" s="23"/>
      <c r="E27" s="23"/>
      <c r="F27" s="23"/>
      <c r="G27" s="23"/>
      <c r="H27" s="23"/>
      <c r="I27" s="23"/>
      <c r="J27" s="23"/>
      <c r="K27" s="23"/>
      <c r="L27" s="23"/>
      <c r="M27" s="23"/>
      <c r="N27" s="24" t="str">
        <f t="shared" si="0"/>
        <v/>
      </c>
    </row>
    <row r="28" spans="1:14" ht="15" customHeight="1" x14ac:dyDescent="0.35">
      <c r="A28" s="23"/>
      <c r="B28" s="5" t="str">
        <f>IFERROR(INDEX('Employee Master'!$B$5:$B$104,MATCH(A28,'Employee Master'!$A$5:$A$104,0)),"")</f>
        <v/>
      </c>
      <c r="C28" s="23"/>
      <c r="D28" s="23"/>
      <c r="E28" s="23"/>
      <c r="F28" s="23"/>
      <c r="G28" s="23"/>
      <c r="H28" s="23"/>
      <c r="I28" s="23"/>
      <c r="J28" s="23"/>
      <c r="K28" s="23"/>
      <c r="L28" s="23"/>
      <c r="M28" s="23"/>
      <c r="N28" s="24" t="str">
        <f t="shared" si="0"/>
        <v/>
      </c>
    </row>
    <row r="29" spans="1:14" ht="15" customHeight="1" x14ac:dyDescent="0.35">
      <c r="A29" s="23"/>
      <c r="B29" s="5" t="str">
        <f>IFERROR(INDEX('Employee Master'!$B$5:$B$104,MATCH(A29,'Employee Master'!$A$5:$A$104,0)),"")</f>
        <v/>
      </c>
      <c r="C29" s="23"/>
      <c r="D29" s="23"/>
      <c r="E29" s="23"/>
      <c r="F29" s="23"/>
      <c r="G29" s="23"/>
      <c r="H29" s="23"/>
      <c r="I29" s="23"/>
      <c r="J29" s="23"/>
      <c r="K29" s="23"/>
      <c r="L29" s="23"/>
      <c r="M29" s="23"/>
      <c r="N29" s="24" t="str">
        <f t="shared" si="0"/>
        <v/>
      </c>
    </row>
    <row r="30" spans="1:14" ht="15" customHeight="1" x14ac:dyDescent="0.35">
      <c r="A30" s="23"/>
      <c r="B30" s="5" t="str">
        <f>IFERROR(INDEX('Employee Master'!$B$5:$B$104,MATCH(A30,'Employee Master'!$A$5:$A$104,0)),"")</f>
        <v/>
      </c>
      <c r="C30" s="23"/>
      <c r="D30" s="23"/>
      <c r="E30" s="23"/>
      <c r="F30" s="23"/>
      <c r="G30" s="23"/>
      <c r="H30" s="23"/>
      <c r="I30" s="23"/>
      <c r="J30" s="23"/>
      <c r="K30" s="23"/>
      <c r="L30" s="23"/>
      <c r="M30" s="23"/>
      <c r="N30" s="24" t="str">
        <f t="shared" si="0"/>
        <v/>
      </c>
    </row>
    <row r="31" spans="1:14" ht="15" customHeight="1" x14ac:dyDescent="0.35">
      <c r="A31" s="23"/>
      <c r="B31" s="5" t="str">
        <f>IFERROR(INDEX('Employee Master'!$B$5:$B$104,MATCH(A31,'Employee Master'!$A$5:$A$104,0)),"")</f>
        <v/>
      </c>
      <c r="C31" s="23"/>
      <c r="D31" s="23"/>
      <c r="E31" s="23"/>
      <c r="F31" s="23"/>
      <c r="G31" s="23"/>
      <c r="H31" s="23"/>
      <c r="I31" s="23"/>
      <c r="J31" s="23"/>
      <c r="K31" s="23"/>
      <c r="L31" s="23"/>
      <c r="M31" s="23"/>
      <c r="N31" s="24" t="str">
        <f t="shared" si="0"/>
        <v/>
      </c>
    </row>
    <row r="32" spans="1:14" ht="15" customHeight="1" x14ac:dyDescent="0.35">
      <c r="A32" s="23"/>
      <c r="B32" s="5" t="str">
        <f>IFERROR(INDEX('Employee Master'!$B$5:$B$104,MATCH(A32,'Employee Master'!$A$5:$A$104,0)),"")</f>
        <v/>
      </c>
      <c r="C32" s="23"/>
      <c r="D32" s="23"/>
      <c r="E32" s="23"/>
      <c r="F32" s="23"/>
      <c r="G32" s="23"/>
      <c r="H32" s="23"/>
      <c r="I32" s="23"/>
      <c r="J32" s="23"/>
      <c r="K32" s="23"/>
      <c r="L32" s="23"/>
      <c r="M32" s="23"/>
      <c r="N32" s="24" t="str">
        <f t="shared" si="0"/>
        <v/>
      </c>
    </row>
    <row r="33" spans="1:14" ht="15" customHeight="1" x14ac:dyDescent="0.35">
      <c r="A33" s="23"/>
      <c r="B33" s="5" t="str">
        <f>IFERROR(INDEX('Employee Master'!$B$5:$B$104,MATCH(A33,'Employee Master'!$A$5:$A$104,0)),"")</f>
        <v/>
      </c>
      <c r="C33" s="23"/>
      <c r="D33" s="23"/>
      <c r="E33" s="23"/>
      <c r="F33" s="23"/>
      <c r="G33" s="23"/>
      <c r="H33" s="23"/>
      <c r="I33" s="23"/>
      <c r="J33" s="23"/>
      <c r="K33" s="23"/>
      <c r="L33" s="23"/>
      <c r="M33" s="23"/>
      <c r="N33" s="24" t="str">
        <f t="shared" si="0"/>
        <v/>
      </c>
    </row>
    <row r="34" spans="1:14" ht="15" customHeight="1" x14ac:dyDescent="0.35">
      <c r="A34" s="23"/>
      <c r="B34" s="5" t="str">
        <f>IFERROR(INDEX('Employee Master'!$B$5:$B$104,MATCH(A34,'Employee Master'!$A$5:$A$104,0)),"")</f>
        <v/>
      </c>
      <c r="C34" s="23"/>
      <c r="D34" s="23"/>
      <c r="E34" s="23"/>
      <c r="F34" s="23"/>
      <c r="G34" s="23"/>
      <c r="H34" s="23"/>
      <c r="I34" s="23"/>
      <c r="J34" s="23"/>
      <c r="K34" s="23"/>
      <c r="L34" s="23"/>
      <c r="M34" s="23"/>
      <c r="N34" s="24" t="str">
        <f t="shared" si="0"/>
        <v/>
      </c>
    </row>
    <row r="35" spans="1:14" ht="15" customHeight="1" x14ac:dyDescent="0.35">
      <c r="A35" s="23"/>
      <c r="B35" s="5" t="str">
        <f>IFERROR(INDEX('Employee Master'!$B$5:$B$104,MATCH(A35,'Employee Master'!$A$5:$A$104,0)),"")</f>
        <v/>
      </c>
      <c r="C35" s="23"/>
      <c r="D35" s="23"/>
      <c r="E35" s="23"/>
      <c r="F35" s="23"/>
      <c r="G35" s="23"/>
      <c r="H35" s="23"/>
      <c r="I35" s="23"/>
      <c r="J35" s="23"/>
      <c r="K35" s="23"/>
      <c r="L35" s="23"/>
      <c r="M35" s="23"/>
      <c r="N35" s="24" t="str">
        <f t="shared" si="0"/>
        <v/>
      </c>
    </row>
    <row r="36" spans="1:14" ht="15" customHeight="1" x14ac:dyDescent="0.35">
      <c r="A36" s="23"/>
      <c r="B36" s="5" t="str">
        <f>IFERROR(INDEX('Employee Master'!$B$5:$B$104,MATCH(A36,'Employee Master'!$A$5:$A$104,0)),"")</f>
        <v/>
      </c>
      <c r="C36" s="23"/>
      <c r="D36" s="23"/>
      <c r="E36" s="23"/>
      <c r="F36" s="23"/>
      <c r="G36" s="23"/>
      <c r="H36" s="23"/>
      <c r="I36" s="23"/>
      <c r="J36" s="23"/>
      <c r="K36" s="23"/>
      <c r="L36" s="23"/>
      <c r="M36" s="23"/>
      <c r="N36" s="24" t="str">
        <f t="shared" si="0"/>
        <v/>
      </c>
    </row>
    <row r="37" spans="1:14" ht="15" customHeight="1" x14ac:dyDescent="0.35">
      <c r="A37" s="23"/>
      <c r="B37" s="5" t="str">
        <f>IFERROR(INDEX('Employee Master'!$B$5:$B$104,MATCH(A37,'Employee Master'!$A$5:$A$104,0)),"")</f>
        <v/>
      </c>
      <c r="C37" s="23"/>
      <c r="D37" s="23"/>
      <c r="E37" s="23"/>
      <c r="F37" s="23"/>
      <c r="G37" s="23"/>
      <c r="H37" s="23"/>
      <c r="I37" s="23"/>
      <c r="J37" s="23"/>
      <c r="K37" s="23"/>
      <c r="L37" s="23"/>
      <c r="M37" s="23"/>
      <c r="N37" s="24" t="str">
        <f t="shared" ref="N37:N68" si="1">IF(A37="","",IFERROR(COUNTIF(C37:M37,"Yes")/(11-COUNTIF(C37:M37,"N/A")),0))</f>
        <v/>
      </c>
    </row>
    <row r="38" spans="1:14" ht="15" customHeight="1" x14ac:dyDescent="0.35">
      <c r="A38" s="23"/>
      <c r="B38" s="5" t="str">
        <f>IFERROR(INDEX('Employee Master'!$B$5:$B$104,MATCH(A38,'Employee Master'!$A$5:$A$104,0)),"")</f>
        <v/>
      </c>
      <c r="C38" s="23"/>
      <c r="D38" s="23"/>
      <c r="E38" s="23"/>
      <c r="F38" s="23"/>
      <c r="G38" s="23"/>
      <c r="H38" s="23"/>
      <c r="I38" s="23"/>
      <c r="J38" s="23"/>
      <c r="K38" s="23"/>
      <c r="L38" s="23"/>
      <c r="M38" s="23"/>
      <c r="N38" s="24" t="str">
        <f t="shared" si="1"/>
        <v/>
      </c>
    </row>
    <row r="39" spans="1:14" ht="15" customHeight="1" x14ac:dyDescent="0.35">
      <c r="A39" s="23"/>
      <c r="B39" s="5" t="str">
        <f>IFERROR(INDEX('Employee Master'!$B$5:$B$104,MATCH(A39,'Employee Master'!$A$5:$A$104,0)),"")</f>
        <v/>
      </c>
      <c r="C39" s="23"/>
      <c r="D39" s="23"/>
      <c r="E39" s="23"/>
      <c r="F39" s="23"/>
      <c r="G39" s="23"/>
      <c r="H39" s="23"/>
      <c r="I39" s="23"/>
      <c r="J39" s="23"/>
      <c r="K39" s="23"/>
      <c r="L39" s="23"/>
      <c r="M39" s="23"/>
      <c r="N39" s="24" t="str">
        <f t="shared" si="1"/>
        <v/>
      </c>
    </row>
    <row r="40" spans="1:14" ht="15" customHeight="1" x14ac:dyDescent="0.35">
      <c r="A40" s="23"/>
      <c r="B40" s="5" t="str">
        <f>IFERROR(INDEX('Employee Master'!$B$5:$B$104,MATCH(A40,'Employee Master'!$A$5:$A$104,0)),"")</f>
        <v/>
      </c>
      <c r="C40" s="23"/>
      <c r="D40" s="23"/>
      <c r="E40" s="23"/>
      <c r="F40" s="23"/>
      <c r="G40" s="23"/>
      <c r="H40" s="23"/>
      <c r="I40" s="23"/>
      <c r="J40" s="23"/>
      <c r="K40" s="23"/>
      <c r="L40" s="23"/>
      <c r="M40" s="23"/>
      <c r="N40" s="24" t="str">
        <f t="shared" si="1"/>
        <v/>
      </c>
    </row>
    <row r="41" spans="1:14" ht="15" customHeight="1" x14ac:dyDescent="0.35">
      <c r="A41" s="23"/>
      <c r="B41" s="5" t="str">
        <f>IFERROR(INDEX('Employee Master'!$B$5:$B$104,MATCH(A41,'Employee Master'!$A$5:$A$104,0)),"")</f>
        <v/>
      </c>
      <c r="C41" s="23"/>
      <c r="D41" s="23"/>
      <c r="E41" s="23"/>
      <c r="F41" s="23"/>
      <c r="G41" s="23"/>
      <c r="H41" s="23"/>
      <c r="I41" s="23"/>
      <c r="J41" s="23"/>
      <c r="K41" s="23"/>
      <c r="L41" s="23"/>
      <c r="M41" s="23"/>
      <c r="N41" s="24" t="str">
        <f t="shared" si="1"/>
        <v/>
      </c>
    </row>
    <row r="42" spans="1:14" ht="15" customHeight="1" x14ac:dyDescent="0.35">
      <c r="A42" s="23"/>
      <c r="B42" s="5" t="str">
        <f>IFERROR(INDEX('Employee Master'!$B$5:$B$104,MATCH(A42,'Employee Master'!$A$5:$A$104,0)),"")</f>
        <v/>
      </c>
      <c r="C42" s="23"/>
      <c r="D42" s="23"/>
      <c r="E42" s="23"/>
      <c r="F42" s="23"/>
      <c r="G42" s="23"/>
      <c r="H42" s="23"/>
      <c r="I42" s="23"/>
      <c r="J42" s="23"/>
      <c r="K42" s="23"/>
      <c r="L42" s="23"/>
      <c r="M42" s="23"/>
      <c r="N42" s="24" t="str">
        <f t="shared" si="1"/>
        <v/>
      </c>
    </row>
    <row r="43" spans="1:14" ht="15" customHeight="1" x14ac:dyDescent="0.35">
      <c r="A43" s="23"/>
      <c r="B43" s="5" t="str">
        <f>IFERROR(INDEX('Employee Master'!$B$5:$B$104,MATCH(A43,'Employee Master'!$A$5:$A$104,0)),"")</f>
        <v/>
      </c>
      <c r="C43" s="23"/>
      <c r="D43" s="23"/>
      <c r="E43" s="23"/>
      <c r="F43" s="23"/>
      <c r="G43" s="23"/>
      <c r="H43" s="23"/>
      <c r="I43" s="23"/>
      <c r="J43" s="23"/>
      <c r="K43" s="23"/>
      <c r="L43" s="23"/>
      <c r="M43" s="23"/>
      <c r="N43" s="24" t="str">
        <f t="shared" si="1"/>
        <v/>
      </c>
    </row>
    <row r="44" spans="1:14" ht="15" customHeight="1" x14ac:dyDescent="0.35">
      <c r="A44" s="23"/>
      <c r="B44" s="5" t="str">
        <f>IFERROR(INDEX('Employee Master'!$B$5:$B$104,MATCH(A44,'Employee Master'!$A$5:$A$104,0)),"")</f>
        <v/>
      </c>
      <c r="C44" s="23"/>
      <c r="D44" s="23"/>
      <c r="E44" s="23"/>
      <c r="F44" s="23"/>
      <c r="G44" s="23"/>
      <c r="H44" s="23"/>
      <c r="I44" s="23"/>
      <c r="J44" s="23"/>
      <c r="K44" s="23"/>
      <c r="L44" s="23"/>
      <c r="M44" s="23"/>
      <c r="N44" s="24" t="str">
        <f t="shared" si="1"/>
        <v/>
      </c>
    </row>
    <row r="45" spans="1:14" ht="15" customHeight="1" x14ac:dyDescent="0.35">
      <c r="A45" s="23"/>
      <c r="B45" s="5" t="str">
        <f>IFERROR(INDEX('Employee Master'!$B$5:$B$104,MATCH(A45,'Employee Master'!$A$5:$A$104,0)),"")</f>
        <v/>
      </c>
      <c r="C45" s="23"/>
      <c r="D45" s="23"/>
      <c r="E45" s="23"/>
      <c r="F45" s="23"/>
      <c r="G45" s="23"/>
      <c r="H45" s="23"/>
      <c r="I45" s="23"/>
      <c r="J45" s="23"/>
      <c r="K45" s="23"/>
      <c r="L45" s="23"/>
      <c r="M45" s="23"/>
      <c r="N45" s="24" t="str">
        <f t="shared" si="1"/>
        <v/>
      </c>
    </row>
    <row r="46" spans="1:14" ht="15" customHeight="1" x14ac:dyDescent="0.35">
      <c r="A46" s="23"/>
      <c r="B46" s="5" t="str">
        <f>IFERROR(INDEX('Employee Master'!$B$5:$B$104,MATCH(A46,'Employee Master'!$A$5:$A$104,0)),"")</f>
        <v/>
      </c>
      <c r="C46" s="23"/>
      <c r="D46" s="23"/>
      <c r="E46" s="23"/>
      <c r="F46" s="23"/>
      <c r="G46" s="23"/>
      <c r="H46" s="23"/>
      <c r="I46" s="23"/>
      <c r="J46" s="23"/>
      <c r="K46" s="23"/>
      <c r="L46" s="23"/>
      <c r="M46" s="23"/>
      <c r="N46" s="24" t="str">
        <f t="shared" si="1"/>
        <v/>
      </c>
    </row>
    <row r="47" spans="1:14" ht="15" customHeight="1" x14ac:dyDescent="0.35">
      <c r="A47" s="23"/>
      <c r="B47" s="5" t="str">
        <f>IFERROR(INDEX('Employee Master'!$B$5:$B$104,MATCH(A47,'Employee Master'!$A$5:$A$104,0)),"")</f>
        <v/>
      </c>
      <c r="C47" s="23"/>
      <c r="D47" s="23"/>
      <c r="E47" s="23"/>
      <c r="F47" s="23"/>
      <c r="G47" s="23"/>
      <c r="H47" s="23"/>
      <c r="I47" s="23"/>
      <c r="J47" s="23"/>
      <c r="K47" s="23"/>
      <c r="L47" s="23"/>
      <c r="M47" s="23"/>
      <c r="N47" s="24" t="str">
        <f t="shared" si="1"/>
        <v/>
      </c>
    </row>
    <row r="48" spans="1:14" ht="15" customHeight="1" x14ac:dyDescent="0.35">
      <c r="A48" s="23"/>
      <c r="B48" s="5" t="str">
        <f>IFERROR(INDEX('Employee Master'!$B$5:$B$104,MATCH(A48,'Employee Master'!$A$5:$A$104,0)),"")</f>
        <v/>
      </c>
      <c r="C48" s="23"/>
      <c r="D48" s="23"/>
      <c r="E48" s="23"/>
      <c r="F48" s="23"/>
      <c r="G48" s="23"/>
      <c r="H48" s="23"/>
      <c r="I48" s="23"/>
      <c r="J48" s="23"/>
      <c r="K48" s="23"/>
      <c r="L48" s="23"/>
      <c r="M48" s="23"/>
      <c r="N48" s="24" t="str">
        <f t="shared" si="1"/>
        <v/>
      </c>
    </row>
    <row r="49" spans="1:14" ht="15" customHeight="1" x14ac:dyDescent="0.35">
      <c r="A49" s="23"/>
      <c r="B49" s="5" t="str">
        <f>IFERROR(INDEX('Employee Master'!$B$5:$B$104,MATCH(A49,'Employee Master'!$A$5:$A$104,0)),"")</f>
        <v/>
      </c>
      <c r="C49" s="23"/>
      <c r="D49" s="23"/>
      <c r="E49" s="23"/>
      <c r="F49" s="23"/>
      <c r="G49" s="23"/>
      <c r="H49" s="23"/>
      <c r="I49" s="23"/>
      <c r="J49" s="23"/>
      <c r="K49" s="23"/>
      <c r="L49" s="23"/>
      <c r="M49" s="23"/>
      <c r="N49" s="24" t="str">
        <f t="shared" si="1"/>
        <v/>
      </c>
    </row>
    <row r="50" spans="1:14" ht="15" customHeight="1" x14ac:dyDescent="0.35">
      <c r="A50" s="23"/>
      <c r="B50" s="5" t="str">
        <f>IFERROR(INDEX('Employee Master'!$B$5:$B$104,MATCH(A50,'Employee Master'!$A$5:$A$104,0)),"")</f>
        <v/>
      </c>
      <c r="C50" s="23"/>
      <c r="D50" s="23"/>
      <c r="E50" s="23"/>
      <c r="F50" s="23"/>
      <c r="G50" s="23"/>
      <c r="H50" s="23"/>
      <c r="I50" s="23"/>
      <c r="J50" s="23"/>
      <c r="K50" s="23"/>
      <c r="L50" s="23"/>
      <c r="M50" s="23"/>
      <c r="N50" s="24" t="str">
        <f t="shared" si="1"/>
        <v/>
      </c>
    </row>
    <row r="51" spans="1:14" ht="15" customHeight="1" x14ac:dyDescent="0.35">
      <c r="A51" s="23"/>
      <c r="B51" s="5" t="str">
        <f>IFERROR(INDEX('Employee Master'!$B$5:$B$104,MATCH(A51,'Employee Master'!$A$5:$A$104,0)),"")</f>
        <v/>
      </c>
      <c r="C51" s="23"/>
      <c r="D51" s="23"/>
      <c r="E51" s="23"/>
      <c r="F51" s="23"/>
      <c r="G51" s="23"/>
      <c r="H51" s="23"/>
      <c r="I51" s="23"/>
      <c r="J51" s="23"/>
      <c r="K51" s="23"/>
      <c r="L51" s="23"/>
      <c r="M51" s="23"/>
      <c r="N51" s="24" t="str">
        <f t="shared" si="1"/>
        <v/>
      </c>
    </row>
    <row r="52" spans="1:14" ht="15" customHeight="1" x14ac:dyDescent="0.35">
      <c r="A52" s="23"/>
      <c r="B52" s="5" t="str">
        <f>IFERROR(INDEX('Employee Master'!$B$5:$B$104,MATCH(A52,'Employee Master'!$A$5:$A$104,0)),"")</f>
        <v/>
      </c>
      <c r="C52" s="23"/>
      <c r="D52" s="23"/>
      <c r="E52" s="23"/>
      <c r="F52" s="23"/>
      <c r="G52" s="23"/>
      <c r="H52" s="23"/>
      <c r="I52" s="23"/>
      <c r="J52" s="23"/>
      <c r="K52" s="23"/>
      <c r="L52" s="23"/>
      <c r="M52" s="23"/>
      <c r="N52" s="24" t="str">
        <f t="shared" si="1"/>
        <v/>
      </c>
    </row>
    <row r="53" spans="1:14" ht="15" customHeight="1" x14ac:dyDescent="0.35">
      <c r="A53" s="23"/>
      <c r="B53" s="5" t="str">
        <f>IFERROR(INDEX('Employee Master'!$B$5:$B$104,MATCH(A53,'Employee Master'!$A$5:$A$104,0)),"")</f>
        <v/>
      </c>
      <c r="C53" s="23"/>
      <c r="D53" s="23"/>
      <c r="E53" s="23"/>
      <c r="F53" s="23"/>
      <c r="G53" s="23"/>
      <c r="H53" s="23"/>
      <c r="I53" s="23"/>
      <c r="J53" s="23"/>
      <c r="K53" s="23"/>
      <c r="L53" s="23"/>
      <c r="M53" s="23"/>
      <c r="N53" s="24" t="str">
        <f t="shared" si="1"/>
        <v/>
      </c>
    </row>
    <row r="54" spans="1:14" ht="15" customHeight="1" x14ac:dyDescent="0.35">
      <c r="A54" s="23"/>
      <c r="B54" s="5" t="str">
        <f>IFERROR(INDEX('Employee Master'!$B$5:$B$104,MATCH(A54,'Employee Master'!$A$5:$A$104,0)),"")</f>
        <v/>
      </c>
      <c r="C54" s="23"/>
      <c r="D54" s="23"/>
      <c r="E54" s="23"/>
      <c r="F54" s="23"/>
      <c r="G54" s="23"/>
      <c r="H54" s="23"/>
      <c r="I54" s="23"/>
      <c r="J54" s="23"/>
      <c r="K54" s="23"/>
      <c r="L54" s="23"/>
      <c r="M54" s="23"/>
      <c r="N54" s="24" t="str">
        <f t="shared" si="1"/>
        <v/>
      </c>
    </row>
    <row r="55" spans="1:14" ht="15" customHeight="1" x14ac:dyDescent="0.35">
      <c r="A55" s="23"/>
      <c r="B55" s="5" t="str">
        <f>IFERROR(INDEX('Employee Master'!$B$5:$B$104,MATCH(A55,'Employee Master'!$A$5:$A$104,0)),"")</f>
        <v/>
      </c>
      <c r="C55" s="23"/>
      <c r="D55" s="23"/>
      <c r="E55" s="23"/>
      <c r="F55" s="23"/>
      <c r="G55" s="23"/>
      <c r="H55" s="23"/>
      <c r="I55" s="23"/>
      <c r="J55" s="23"/>
      <c r="K55" s="23"/>
      <c r="L55" s="23"/>
      <c r="M55" s="23"/>
      <c r="N55" s="24" t="str">
        <f t="shared" si="1"/>
        <v/>
      </c>
    </row>
    <row r="56" spans="1:14" ht="15" customHeight="1" x14ac:dyDescent="0.35">
      <c r="A56" s="23"/>
      <c r="B56" s="5" t="str">
        <f>IFERROR(INDEX('Employee Master'!$B$5:$B$104,MATCH(A56,'Employee Master'!$A$5:$A$104,0)),"")</f>
        <v/>
      </c>
      <c r="C56" s="23"/>
      <c r="D56" s="23"/>
      <c r="E56" s="23"/>
      <c r="F56" s="23"/>
      <c r="G56" s="23"/>
      <c r="H56" s="23"/>
      <c r="I56" s="23"/>
      <c r="J56" s="23"/>
      <c r="K56" s="23"/>
      <c r="L56" s="23"/>
      <c r="M56" s="23"/>
      <c r="N56" s="24" t="str">
        <f t="shared" si="1"/>
        <v/>
      </c>
    </row>
    <row r="57" spans="1:14" ht="15" customHeight="1" x14ac:dyDescent="0.35">
      <c r="A57" s="23"/>
      <c r="B57" s="5" t="str">
        <f>IFERROR(INDEX('Employee Master'!$B$5:$B$104,MATCH(A57,'Employee Master'!$A$5:$A$104,0)),"")</f>
        <v/>
      </c>
      <c r="C57" s="23"/>
      <c r="D57" s="23"/>
      <c r="E57" s="23"/>
      <c r="F57" s="23"/>
      <c r="G57" s="23"/>
      <c r="H57" s="23"/>
      <c r="I57" s="23"/>
      <c r="J57" s="23"/>
      <c r="K57" s="23"/>
      <c r="L57" s="23"/>
      <c r="M57" s="23"/>
      <c r="N57" s="24" t="str">
        <f t="shared" si="1"/>
        <v/>
      </c>
    </row>
    <row r="58" spans="1:14" ht="15" customHeight="1" x14ac:dyDescent="0.35">
      <c r="A58" s="23"/>
      <c r="B58" s="5" t="str">
        <f>IFERROR(INDEX('Employee Master'!$B$5:$B$104,MATCH(A58,'Employee Master'!$A$5:$A$104,0)),"")</f>
        <v/>
      </c>
      <c r="C58" s="23"/>
      <c r="D58" s="23"/>
      <c r="E58" s="23"/>
      <c r="F58" s="23"/>
      <c r="G58" s="23"/>
      <c r="H58" s="23"/>
      <c r="I58" s="23"/>
      <c r="J58" s="23"/>
      <c r="K58" s="23"/>
      <c r="L58" s="23"/>
      <c r="M58" s="23"/>
      <c r="N58" s="24" t="str">
        <f t="shared" si="1"/>
        <v/>
      </c>
    </row>
    <row r="59" spans="1:14" ht="15" customHeight="1" x14ac:dyDescent="0.35">
      <c r="A59" s="23"/>
      <c r="B59" s="5" t="str">
        <f>IFERROR(INDEX('Employee Master'!$B$5:$B$104,MATCH(A59,'Employee Master'!$A$5:$A$104,0)),"")</f>
        <v/>
      </c>
      <c r="C59" s="23"/>
      <c r="D59" s="23"/>
      <c r="E59" s="23"/>
      <c r="F59" s="23"/>
      <c r="G59" s="23"/>
      <c r="H59" s="23"/>
      <c r="I59" s="23"/>
      <c r="J59" s="23"/>
      <c r="K59" s="23"/>
      <c r="L59" s="23"/>
      <c r="M59" s="23"/>
      <c r="N59" s="24" t="str">
        <f t="shared" si="1"/>
        <v/>
      </c>
    </row>
    <row r="60" spans="1:14" ht="15" customHeight="1" x14ac:dyDescent="0.35">
      <c r="A60" s="23"/>
      <c r="B60" s="5" t="str">
        <f>IFERROR(INDEX('Employee Master'!$B$5:$B$104,MATCH(A60,'Employee Master'!$A$5:$A$104,0)),"")</f>
        <v/>
      </c>
      <c r="C60" s="23"/>
      <c r="D60" s="23"/>
      <c r="E60" s="23"/>
      <c r="F60" s="23"/>
      <c r="G60" s="23"/>
      <c r="H60" s="23"/>
      <c r="I60" s="23"/>
      <c r="J60" s="23"/>
      <c r="K60" s="23"/>
      <c r="L60" s="23"/>
      <c r="M60" s="23"/>
      <c r="N60" s="24" t="str">
        <f t="shared" si="1"/>
        <v/>
      </c>
    </row>
    <row r="61" spans="1:14" ht="15" customHeight="1" x14ac:dyDescent="0.35">
      <c r="A61" s="23"/>
      <c r="B61" s="5" t="str">
        <f>IFERROR(INDEX('Employee Master'!$B$5:$B$104,MATCH(A61,'Employee Master'!$A$5:$A$104,0)),"")</f>
        <v/>
      </c>
      <c r="C61" s="23"/>
      <c r="D61" s="23"/>
      <c r="E61" s="23"/>
      <c r="F61" s="23"/>
      <c r="G61" s="23"/>
      <c r="H61" s="23"/>
      <c r="I61" s="23"/>
      <c r="J61" s="23"/>
      <c r="K61" s="23"/>
      <c r="L61" s="23"/>
      <c r="M61" s="23"/>
      <c r="N61" s="24" t="str">
        <f t="shared" si="1"/>
        <v/>
      </c>
    </row>
    <row r="62" spans="1:14" ht="15" customHeight="1" x14ac:dyDescent="0.35">
      <c r="A62" s="23"/>
      <c r="B62" s="5" t="str">
        <f>IFERROR(INDEX('Employee Master'!$B$5:$B$104,MATCH(A62,'Employee Master'!$A$5:$A$104,0)),"")</f>
        <v/>
      </c>
      <c r="C62" s="23"/>
      <c r="D62" s="23"/>
      <c r="E62" s="23"/>
      <c r="F62" s="23"/>
      <c r="G62" s="23"/>
      <c r="H62" s="23"/>
      <c r="I62" s="23"/>
      <c r="J62" s="23"/>
      <c r="K62" s="23"/>
      <c r="L62" s="23"/>
      <c r="M62" s="23"/>
      <c r="N62" s="24" t="str">
        <f t="shared" si="1"/>
        <v/>
      </c>
    </row>
    <row r="63" spans="1:14" ht="15" customHeight="1" x14ac:dyDescent="0.35">
      <c r="A63" s="23"/>
      <c r="B63" s="5" t="str">
        <f>IFERROR(INDEX('Employee Master'!$B$5:$B$104,MATCH(A63,'Employee Master'!$A$5:$A$104,0)),"")</f>
        <v/>
      </c>
      <c r="C63" s="23"/>
      <c r="D63" s="23"/>
      <c r="E63" s="23"/>
      <c r="F63" s="23"/>
      <c r="G63" s="23"/>
      <c r="H63" s="23"/>
      <c r="I63" s="23"/>
      <c r="J63" s="23"/>
      <c r="K63" s="23"/>
      <c r="L63" s="23"/>
      <c r="M63" s="23"/>
      <c r="N63" s="24" t="str">
        <f t="shared" si="1"/>
        <v/>
      </c>
    </row>
    <row r="64" spans="1:14" ht="15" customHeight="1" x14ac:dyDescent="0.35">
      <c r="A64" s="23"/>
      <c r="B64" s="5" t="str">
        <f>IFERROR(INDEX('Employee Master'!$B$5:$B$104,MATCH(A64,'Employee Master'!$A$5:$A$104,0)),"")</f>
        <v/>
      </c>
      <c r="C64" s="23"/>
      <c r="D64" s="23"/>
      <c r="E64" s="23"/>
      <c r="F64" s="23"/>
      <c r="G64" s="23"/>
      <c r="H64" s="23"/>
      <c r="I64" s="23"/>
      <c r="J64" s="23"/>
      <c r="K64" s="23"/>
      <c r="L64" s="23"/>
      <c r="M64" s="23"/>
      <c r="N64" s="24" t="str">
        <f t="shared" si="1"/>
        <v/>
      </c>
    </row>
    <row r="65" spans="1:14" ht="15" customHeight="1" x14ac:dyDescent="0.35">
      <c r="A65" s="23"/>
      <c r="B65" s="5" t="str">
        <f>IFERROR(INDEX('Employee Master'!$B$5:$B$104,MATCH(A65,'Employee Master'!$A$5:$A$104,0)),"")</f>
        <v/>
      </c>
      <c r="C65" s="23"/>
      <c r="D65" s="23"/>
      <c r="E65" s="23"/>
      <c r="F65" s="23"/>
      <c r="G65" s="23"/>
      <c r="H65" s="23"/>
      <c r="I65" s="23"/>
      <c r="J65" s="23"/>
      <c r="K65" s="23"/>
      <c r="L65" s="23"/>
      <c r="M65" s="23"/>
      <c r="N65" s="24" t="str">
        <f t="shared" si="1"/>
        <v/>
      </c>
    </row>
    <row r="66" spans="1:14" ht="15" customHeight="1" x14ac:dyDescent="0.35">
      <c r="A66" s="23"/>
      <c r="B66" s="5" t="str">
        <f>IFERROR(INDEX('Employee Master'!$B$5:$B$104,MATCH(A66,'Employee Master'!$A$5:$A$104,0)),"")</f>
        <v/>
      </c>
      <c r="C66" s="23"/>
      <c r="D66" s="23"/>
      <c r="E66" s="23"/>
      <c r="F66" s="23"/>
      <c r="G66" s="23"/>
      <c r="H66" s="23"/>
      <c r="I66" s="23"/>
      <c r="J66" s="23"/>
      <c r="K66" s="23"/>
      <c r="L66" s="23"/>
      <c r="M66" s="23"/>
      <c r="N66" s="24" t="str">
        <f t="shared" si="1"/>
        <v/>
      </c>
    </row>
    <row r="67" spans="1:14" ht="15" customHeight="1" x14ac:dyDescent="0.35">
      <c r="A67" s="23"/>
      <c r="B67" s="5" t="str">
        <f>IFERROR(INDEX('Employee Master'!$B$5:$B$104,MATCH(A67,'Employee Master'!$A$5:$A$104,0)),"")</f>
        <v/>
      </c>
      <c r="C67" s="23"/>
      <c r="D67" s="23"/>
      <c r="E67" s="23"/>
      <c r="F67" s="23"/>
      <c r="G67" s="23"/>
      <c r="H67" s="23"/>
      <c r="I67" s="23"/>
      <c r="J67" s="23"/>
      <c r="K67" s="23"/>
      <c r="L67" s="23"/>
      <c r="M67" s="23"/>
      <c r="N67" s="24" t="str">
        <f t="shared" si="1"/>
        <v/>
      </c>
    </row>
    <row r="68" spans="1:14" ht="15" customHeight="1" x14ac:dyDescent="0.35">
      <c r="A68" s="23"/>
      <c r="B68" s="5" t="str">
        <f>IFERROR(INDEX('Employee Master'!$B$5:$B$104,MATCH(A68,'Employee Master'!$A$5:$A$104,0)),"")</f>
        <v/>
      </c>
      <c r="C68" s="23"/>
      <c r="D68" s="23"/>
      <c r="E68" s="23"/>
      <c r="F68" s="23"/>
      <c r="G68" s="23"/>
      <c r="H68" s="23"/>
      <c r="I68" s="23"/>
      <c r="J68" s="23"/>
      <c r="K68" s="23"/>
      <c r="L68" s="23"/>
      <c r="M68" s="23"/>
      <c r="N68" s="24" t="str">
        <f t="shared" si="1"/>
        <v/>
      </c>
    </row>
    <row r="69" spans="1:14" ht="15" customHeight="1" x14ac:dyDescent="0.35">
      <c r="A69" s="23"/>
      <c r="B69" s="5" t="str">
        <f>IFERROR(INDEX('Employee Master'!$B$5:$B$104,MATCH(A69,'Employee Master'!$A$5:$A$104,0)),"")</f>
        <v/>
      </c>
      <c r="C69" s="23"/>
      <c r="D69" s="23"/>
      <c r="E69" s="23"/>
      <c r="F69" s="23"/>
      <c r="G69" s="23"/>
      <c r="H69" s="23"/>
      <c r="I69" s="23"/>
      <c r="J69" s="23"/>
      <c r="K69" s="23"/>
      <c r="L69" s="23"/>
      <c r="M69" s="23"/>
      <c r="N69" s="24" t="str">
        <f t="shared" ref="N69:N100" si="2">IF(A69="","",IFERROR(COUNTIF(C69:M69,"Yes")/(11-COUNTIF(C69:M69,"N/A")),0))</f>
        <v/>
      </c>
    </row>
    <row r="70" spans="1:14" ht="15" customHeight="1" x14ac:dyDescent="0.35">
      <c r="A70" s="23"/>
      <c r="B70" s="5" t="str">
        <f>IFERROR(INDEX('Employee Master'!$B$5:$B$104,MATCH(A70,'Employee Master'!$A$5:$A$104,0)),"")</f>
        <v/>
      </c>
      <c r="C70" s="23"/>
      <c r="D70" s="23"/>
      <c r="E70" s="23"/>
      <c r="F70" s="23"/>
      <c r="G70" s="23"/>
      <c r="H70" s="23"/>
      <c r="I70" s="23"/>
      <c r="J70" s="23"/>
      <c r="K70" s="23"/>
      <c r="L70" s="23"/>
      <c r="M70" s="23"/>
      <c r="N70" s="24" t="str">
        <f t="shared" si="2"/>
        <v/>
      </c>
    </row>
    <row r="71" spans="1:14" ht="15" customHeight="1" x14ac:dyDescent="0.35">
      <c r="A71" s="23"/>
      <c r="B71" s="5" t="str">
        <f>IFERROR(INDEX('Employee Master'!$B$5:$B$104,MATCH(A71,'Employee Master'!$A$5:$A$104,0)),"")</f>
        <v/>
      </c>
      <c r="C71" s="23"/>
      <c r="D71" s="23"/>
      <c r="E71" s="23"/>
      <c r="F71" s="23"/>
      <c r="G71" s="23"/>
      <c r="H71" s="23"/>
      <c r="I71" s="23"/>
      <c r="J71" s="23"/>
      <c r="K71" s="23"/>
      <c r="L71" s="23"/>
      <c r="M71" s="23"/>
      <c r="N71" s="24" t="str">
        <f t="shared" si="2"/>
        <v/>
      </c>
    </row>
    <row r="72" spans="1:14" ht="15" customHeight="1" x14ac:dyDescent="0.35">
      <c r="A72" s="23"/>
      <c r="B72" s="5" t="str">
        <f>IFERROR(INDEX('Employee Master'!$B$5:$B$104,MATCH(A72,'Employee Master'!$A$5:$A$104,0)),"")</f>
        <v/>
      </c>
      <c r="C72" s="23"/>
      <c r="D72" s="23"/>
      <c r="E72" s="23"/>
      <c r="F72" s="23"/>
      <c r="G72" s="23"/>
      <c r="H72" s="23"/>
      <c r="I72" s="23"/>
      <c r="J72" s="23"/>
      <c r="K72" s="23"/>
      <c r="L72" s="23"/>
      <c r="M72" s="23"/>
      <c r="N72" s="24" t="str">
        <f t="shared" si="2"/>
        <v/>
      </c>
    </row>
    <row r="73" spans="1:14" ht="15" customHeight="1" x14ac:dyDescent="0.35">
      <c r="A73" s="23"/>
      <c r="B73" s="5" t="str">
        <f>IFERROR(INDEX('Employee Master'!$B$5:$B$104,MATCH(A73,'Employee Master'!$A$5:$A$104,0)),"")</f>
        <v/>
      </c>
      <c r="C73" s="23"/>
      <c r="D73" s="23"/>
      <c r="E73" s="23"/>
      <c r="F73" s="23"/>
      <c r="G73" s="23"/>
      <c r="H73" s="23"/>
      <c r="I73" s="23"/>
      <c r="J73" s="23"/>
      <c r="K73" s="23"/>
      <c r="L73" s="23"/>
      <c r="M73" s="23"/>
      <c r="N73" s="24" t="str">
        <f t="shared" si="2"/>
        <v/>
      </c>
    </row>
    <row r="74" spans="1:14" ht="15" customHeight="1" x14ac:dyDescent="0.35">
      <c r="A74" s="23"/>
      <c r="B74" s="5" t="str">
        <f>IFERROR(INDEX('Employee Master'!$B$5:$B$104,MATCH(A74,'Employee Master'!$A$5:$A$104,0)),"")</f>
        <v/>
      </c>
      <c r="C74" s="23"/>
      <c r="D74" s="23"/>
      <c r="E74" s="23"/>
      <c r="F74" s="23"/>
      <c r="G74" s="23"/>
      <c r="H74" s="23"/>
      <c r="I74" s="23"/>
      <c r="J74" s="23"/>
      <c r="K74" s="23"/>
      <c r="L74" s="23"/>
      <c r="M74" s="23"/>
      <c r="N74" s="24" t="str">
        <f t="shared" si="2"/>
        <v/>
      </c>
    </row>
    <row r="75" spans="1:14" ht="15" customHeight="1" x14ac:dyDescent="0.35">
      <c r="A75" s="23"/>
      <c r="B75" s="5" t="str">
        <f>IFERROR(INDEX('Employee Master'!$B$5:$B$104,MATCH(A75,'Employee Master'!$A$5:$A$104,0)),"")</f>
        <v/>
      </c>
      <c r="C75" s="23"/>
      <c r="D75" s="23"/>
      <c r="E75" s="23"/>
      <c r="F75" s="23"/>
      <c r="G75" s="23"/>
      <c r="H75" s="23"/>
      <c r="I75" s="23"/>
      <c r="J75" s="23"/>
      <c r="K75" s="23"/>
      <c r="L75" s="23"/>
      <c r="M75" s="23"/>
      <c r="N75" s="24" t="str">
        <f t="shared" si="2"/>
        <v/>
      </c>
    </row>
    <row r="76" spans="1:14" ht="15" customHeight="1" x14ac:dyDescent="0.35">
      <c r="A76" s="23"/>
      <c r="B76" s="5" t="str">
        <f>IFERROR(INDEX('Employee Master'!$B$5:$B$104,MATCH(A76,'Employee Master'!$A$5:$A$104,0)),"")</f>
        <v/>
      </c>
      <c r="C76" s="23"/>
      <c r="D76" s="23"/>
      <c r="E76" s="23"/>
      <c r="F76" s="23"/>
      <c r="G76" s="23"/>
      <c r="H76" s="23"/>
      <c r="I76" s="23"/>
      <c r="J76" s="23"/>
      <c r="K76" s="23"/>
      <c r="L76" s="23"/>
      <c r="M76" s="23"/>
      <c r="N76" s="24" t="str">
        <f t="shared" si="2"/>
        <v/>
      </c>
    </row>
    <row r="77" spans="1:14" ht="15" customHeight="1" x14ac:dyDescent="0.35">
      <c r="A77" s="23"/>
      <c r="B77" s="5" t="str">
        <f>IFERROR(INDEX('Employee Master'!$B$5:$B$104,MATCH(A77,'Employee Master'!$A$5:$A$104,0)),"")</f>
        <v/>
      </c>
      <c r="C77" s="23"/>
      <c r="D77" s="23"/>
      <c r="E77" s="23"/>
      <c r="F77" s="23"/>
      <c r="G77" s="23"/>
      <c r="H77" s="23"/>
      <c r="I77" s="23"/>
      <c r="J77" s="23"/>
      <c r="K77" s="23"/>
      <c r="L77" s="23"/>
      <c r="M77" s="23"/>
      <c r="N77" s="24" t="str">
        <f t="shared" si="2"/>
        <v/>
      </c>
    </row>
    <row r="78" spans="1:14" ht="15" customHeight="1" x14ac:dyDescent="0.35">
      <c r="A78" s="23"/>
      <c r="B78" s="5" t="str">
        <f>IFERROR(INDEX('Employee Master'!$B$5:$B$104,MATCH(A78,'Employee Master'!$A$5:$A$104,0)),"")</f>
        <v/>
      </c>
      <c r="C78" s="23"/>
      <c r="D78" s="23"/>
      <c r="E78" s="23"/>
      <c r="F78" s="23"/>
      <c r="G78" s="23"/>
      <c r="H78" s="23"/>
      <c r="I78" s="23"/>
      <c r="J78" s="23"/>
      <c r="K78" s="23"/>
      <c r="L78" s="23"/>
      <c r="M78" s="23"/>
      <c r="N78" s="24" t="str">
        <f t="shared" si="2"/>
        <v/>
      </c>
    </row>
    <row r="79" spans="1:14" ht="15" customHeight="1" x14ac:dyDescent="0.35">
      <c r="A79" s="23"/>
      <c r="B79" s="5" t="str">
        <f>IFERROR(INDEX('Employee Master'!$B$5:$B$104,MATCH(A79,'Employee Master'!$A$5:$A$104,0)),"")</f>
        <v/>
      </c>
      <c r="C79" s="23"/>
      <c r="D79" s="23"/>
      <c r="E79" s="23"/>
      <c r="F79" s="23"/>
      <c r="G79" s="23"/>
      <c r="H79" s="23"/>
      <c r="I79" s="23"/>
      <c r="J79" s="23"/>
      <c r="K79" s="23"/>
      <c r="L79" s="23"/>
      <c r="M79" s="23"/>
      <c r="N79" s="24" t="str">
        <f t="shared" si="2"/>
        <v/>
      </c>
    </row>
    <row r="80" spans="1:14" ht="15" customHeight="1" x14ac:dyDescent="0.35">
      <c r="A80" s="23"/>
      <c r="B80" s="5" t="str">
        <f>IFERROR(INDEX('Employee Master'!$B$5:$B$104,MATCH(A80,'Employee Master'!$A$5:$A$104,0)),"")</f>
        <v/>
      </c>
      <c r="C80" s="23"/>
      <c r="D80" s="23"/>
      <c r="E80" s="23"/>
      <c r="F80" s="23"/>
      <c r="G80" s="23"/>
      <c r="H80" s="23"/>
      <c r="I80" s="23"/>
      <c r="J80" s="23"/>
      <c r="K80" s="23"/>
      <c r="L80" s="23"/>
      <c r="M80" s="23"/>
      <c r="N80" s="24" t="str">
        <f t="shared" si="2"/>
        <v/>
      </c>
    </row>
    <row r="81" spans="1:14" ht="15" customHeight="1" x14ac:dyDescent="0.35">
      <c r="A81" s="23"/>
      <c r="B81" s="5" t="str">
        <f>IFERROR(INDEX('Employee Master'!$B$5:$B$104,MATCH(A81,'Employee Master'!$A$5:$A$104,0)),"")</f>
        <v/>
      </c>
      <c r="C81" s="23"/>
      <c r="D81" s="23"/>
      <c r="E81" s="23"/>
      <c r="F81" s="23"/>
      <c r="G81" s="23"/>
      <c r="H81" s="23"/>
      <c r="I81" s="23"/>
      <c r="J81" s="23"/>
      <c r="K81" s="23"/>
      <c r="L81" s="23"/>
      <c r="M81" s="23"/>
      <c r="N81" s="24" t="str">
        <f t="shared" si="2"/>
        <v/>
      </c>
    </row>
    <row r="82" spans="1:14" ht="15" customHeight="1" x14ac:dyDescent="0.35">
      <c r="A82" s="23"/>
      <c r="B82" s="5" t="str">
        <f>IFERROR(INDEX('Employee Master'!$B$5:$B$104,MATCH(A82,'Employee Master'!$A$5:$A$104,0)),"")</f>
        <v/>
      </c>
      <c r="C82" s="23"/>
      <c r="D82" s="23"/>
      <c r="E82" s="23"/>
      <c r="F82" s="23"/>
      <c r="G82" s="23"/>
      <c r="H82" s="23"/>
      <c r="I82" s="23"/>
      <c r="J82" s="23"/>
      <c r="K82" s="23"/>
      <c r="L82" s="23"/>
      <c r="M82" s="23"/>
      <c r="N82" s="24" t="str">
        <f t="shared" si="2"/>
        <v/>
      </c>
    </row>
    <row r="83" spans="1:14" ht="15" customHeight="1" x14ac:dyDescent="0.35">
      <c r="A83" s="23"/>
      <c r="B83" s="5" t="str">
        <f>IFERROR(INDEX('Employee Master'!$B$5:$B$104,MATCH(A83,'Employee Master'!$A$5:$A$104,0)),"")</f>
        <v/>
      </c>
      <c r="C83" s="23"/>
      <c r="D83" s="23"/>
      <c r="E83" s="23"/>
      <c r="F83" s="23"/>
      <c r="G83" s="23"/>
      <c r="H83" s="23"/>
      <c r="I83" s="23"/>
      <c r="J83" s="23"/>
      <c r="K83" s="23"/>
      <c r="L83" s="23"/>
      <c r="M83" s="23"/>
      <c r="N83" s="24" t="str">
        <f t="shared" si="2"/>
        <v/>
      </c>
    </row>
    <row r="84" spans="1:14" ht="15" customHeight="1" x14ac:dyDescent="0.35">
      <c r="A84" s="23"/>
      <c r="B84" s="5" t="str">
        <f>IFERROR(INDEX('Employee Master'!$B$5:$B$104,MATCH(A84,'Employee Master'!$A$5:$A$104,0)),"")</f>
        <v/>
      </c>
      <c r="C84" s="23"/>
      <c r="D84" s="23"/>
      <c r="E84" s="23"/>
      <c r="F84" s="23"/>
      <c r="G84" s="23"/>
      <c r="H84" s="23"/>
      <c r="I84" s="23"/>
      <c r="J84" s="23"/>
      <c r="K84" s="23"/>
      <c r="L84" s="23"/>
      <c r="M84" s="23"/>
      <c r="N84" s="24" t="str">
        <f t="shared" si="2"/>
        <v/>
      </c>
    </row>
    <row r="85" spans="1:14" ht="15" customHeight="1" x14ac:dyDescent="0.35">
      <c r="A85" s="23"/>
      <c r="B85" s="5" t="str">
        <f>IFERROR(INDEX('Employee Master'!$B$5:$B$104,MATCH(A85,'Employee Master'!$A$5:$A$104,0)),"")</f>
        <v/>
      </c>
      <c r="C85" s="23"/>
      <c r="D85" s="23"/>
      <c r="E85" s="23"/>
      <c r="F85" s="23"/>
      <c r="G85" s="23"/>
      <c r="H85" s="23"/>
      <c r="I85" s="23"/>
      <c r="J85" s="23"/>
      <c r="K85" s="23"/>
      <c r="L85" s="23"/>
      <c r="M85" s="23"/>
      <c r="N85" s="24" t="str">
        <f t="shared" si="2"/>
        <v/>
      </c>
    </row>
    <row r="86" spans="1:14" ht="15" customHeight="1" x14ac:dyDescent="0.35">
      <c r="A86" s="23"/>
      <c r="B86" s="5" t="str">
        <f>IFERROR(INDEX('Employee Master'!$B$5:$B$104,MATCH(A86,'Employee Master'!$A$5:$A$104,0)),"")</f>
        <v/>
      </c>
      <c r="C86" s="23"/>
      <c r="D86" s="23"/>
      <c r="E86" s="23"/>
      <c r="F86" s="23"/>
      <c r="G86" s="23"/>
      <c r="H86" s="23"/>
      <c r="I86" s="23"/>
      <c r="J86" s="23"/>
      <c r="K86" s="23"/>
      <c r="L86" s="23"/>
      <c r="M86" s="23"/>
      <c r="N86" s="24" t="str">
        <f t="shared" si="2"/>
        <v/>
      </c>
    </row>
    <row r="87" spans="1:14" ht="15" customHeight="1" x14ac:dyDescent="0.35">
      <c r="A87" s="23"/>
      <c r="B87" s="5" t="str">
        <f>IFERROR(INDEX('Employee Master'!$B$5:$B$104,MATCH(A87,'Employee Master'!$A$5:$A$104,0)),"")</f>
        <v/>
      </c>
      <c r="C87" s="23"/>
      <c r="D87" s="23"/>
      <c r="E87" s="23"/>
      <c r="F87" s="23"/>
      <c r="G87" s="23"/>
      <c r="H87" s="23"/>
      <c r="I87" s="23"/>
      <c r="J87" s="23"/>
      <c r="K87" s="23"/>
      <c r="L87" s="23"/>
      <c r="M87" s="23"/>
      <c r="N87" s="24" t="str">
        <f t="shared" si="2"/>
        <v/>
      </c>
    </row>
    <row r="88" spans="1:14" ht="15" customHeight="1" x14ac:dyDescent="0.35">
      <c r="A88" s="23"/>
      <c r="B88" s="5" t="str">
        <f>IFERROR(INDEX('Employee Master'!$B$5:$B$104,MATCH(A88,'Employee Master'!$A$5:$A$104,0)),"")</f>
        <v/>
      </c>
      <c r="C88" s="23"/>
      <c r="D88" s="23"/>
      <c r="E88" s="23"/>
      <c r="F88" s="23"/>
      <c r="G88" s="23"/>
      <c r="H88" s="23"/>
      <c r="I88" s="23"/>
      <c r="J88" s="23"/>
      <c r="K88" s="23"/>
      <c r="L88" s="23"/>
      <c r="M88" s="23"/>
      <c r="N88" s="24" t="str">
        <f t="shared" si="2"/>
        <v/>
      </c>
    </row>
    <row r="89" spans="1:14" ht="15" customHeight="1" x14ac:dyDescent="0.35">
      <c r="A89" s="23"/>
      <c r="B89" s="5" t="str">
        <f>IFERROR(INDEX('Employee Master'!$B$5:$B$104,MATCH(A89,'Employee Master'!$A$5:$A$104,0)),"")</f>
        <v/>
      </c>
      <c r="C89" s="23"/>
      <c r="D89" s="23"/>
      <c r="E89" s="23"/>
      <c r="F89" s="23"/>
      <c r="G89" s="23"/>
      <c r="H89" s="23"/>
      <c r="I89" s="23"/>
      <c r="J89" s="23"/>
      <c r="K89" s="23"/>
      <c r="L89" s="23"/>
      <c r="M89" s="23"/>
      <c r="N89" s="24" t="str">
        <f t="shared" si="2"/>
        <v/>
      </c>
    </row>
    <row r="90" spans="1:14" ht="15" customHeight="1" x14ac:dyDescent="0.35">
      <c r="A90" s="23"/>
      <c r="B90" s="5" t="str">
        <f>IFERROR(INDEX('Employee Master'!$B$5:$B$104,MATCH(A90,'Employee Master'!$A$5:$A$104,0)),"")</f>
        <v/>
      </c>
      <c r="C90" s="23"/>
      <c r="D90" s="23"/>
      <c r="E90" s="23"/>
      <c r="F90" s="23"/>
      <c r="G90" s="23"/>
      <c r="H90" s="23"/>
      <c r="I90" s="23"/>
      <c r="J90" s="23"/>
      <c r="K90" s="23"/>
      <c r="L90" s="23"/>
      <c r="M90" s="23"/>
      <c r="N90" s="24" t="str">
        <f t="shared" si="2"/>
        <v/>
      </c>
    </row>
    <row r="91" spans="1:14" ht="15" customHeight="1" x14ac:dyDescent="0.35">
      <c r="A91" s="23"/>
      <c r="B91" s="5" t="str">
        <f>IFERROR(INDEX('Employee Master'!$B$5:$B$104,MATCH(A91,'Employee Master'!$A$5:$A$104,0)),"")</f>
        <v/>
      </c>
      <c r="C91" s="23"/>
      <c r="D91" s="23"/>
      <c r="E91" s="23"/>
      <c r="F91" s="23"/>
      <c r="G91" s="23"/>
      <c r="H91" s="23"/>
      <c r="I91" s="23"/>
      <c r="J91" s="23"/>
      <c r="K91" s="23"/>
      <c r="L91" s="23"/>
      <c r="M91" s="23"/>
      <c r="N91" s="24" t="str">
        <f t="shared" si="2"/>
        <v/>
      </c>
    </row>
    <row r="92" spans="1:14" ht="15" customHeight="1" x14ac:dyDescent="0.35">
      <c r="A92" s="23"/>
      <c r="B92" s="5" t="str">
        <f>IFERROR(INDEX('Employee Master'!$B$5:$B$104,MATCH(A92,'Employee Master'!$A$5:$A$104,0)),"")</f>
        <v/>
      </c>
      <c r="C92" s="23"/>
      <c r="D92" s="23"/>
      <c r="E92" s="23"/>
      <c r="F92" s="23"/>
      <c r="G92" s="23"/>
      <c r="H92" s="23"/>
      <c r="I92" s="23"/>
      <c r="J92" s="23"/>
      <c r="K92" s="23"/>
      <c r="L92" s="23"/>
      <c r="M92" s="23"/>
      <c r="N92" s="24" t="str">
        <f t="shared" si="2"/>
        <v/>
      </c>
    </row>
    <row r="93" spans="1:14" ht="15" customHeight="1" x14ac:dyDescent="0.35">
      <c r="A93" s="23"/>
      <c r="B93" s="5" t="str">
        <f>IFERROR(INDEX('Employee Master'!$B$5:$B$104,MATCH(A93,'Employee Master'!$A$5:$A$104,0)),"")</f>
        <v/>
      </c>
      <c r="C93" s="23"/>
      <c r="D93" s="23"/>
      <c r="E93" s="23"/>
      <c r="F93" s="23"/>
      <c r="G93" s="23"/>
      <c r="H93" s="23"/>
      <c r="I93" s="23"/>
      <c r="J93" s="23"/>
      <c r="K93" s="23"/>
      <c r="L93" s="23"/>
      <c r="M93" s="23"/>
      <c r="N93" s="24" t="str">
        <f t="shared" si="2"/>
        <v/>
      </c>
    </row>
    <row r="94" spans="1:14" ht="15" customHeight="1" x14ac:dyDescent="0.35">
      <c r="A94" s="23"/>
      <c r="B94" s="5" t="str">
        <f>IFERROR(INDEX('Employee Master'!$B$5:$B$104,MATCH(A94,'Employee Master'!$A$5:$A$104,0)),"")</f>
        <v/>
      </c>
      <c r="C94" s="23"/>
      <c r="D94" s="23"/>
      <c r="E94" s="23"/>
      <c r="F94" s="23"/>
      <c r="G94" s="23"/>
      <c r="H94" s="23"/>
      <c r="I94" s="23"/>
      <c r="J94" s="23"/>
      <c r="K94" s="23"/>
      <c r="L94" s="23"/>
      <c r="M94" s="23"/>
      <c r="N94" s="24" t="str">
        <f t="shared" si="2"/>
        <v/>
      </c>
    </row>
    <row r="95" spans="1:14" ht="15" customHeight="1" x14ac:dyDescent="0.35">
      <c r="A95" s="23"/>
      <c r="B95" s="5" t="str">
        <f>IFERROR(INDEX('Employee Master'!$B$5:$B$104,MATCH(A95,'Employee Master'!$A$5:$A$104,0)),"")</f>
        <v/>
      </c>
      <c r="C95" s="23"/>
      <c r="D95" s="23"/>
      <c r="E95" s="23"/>
      <c r="F95" s="23"/>
      <c r="G95" s="23"/>
      <c r="H95" s="23"/>
      <c r="I95" s="23"/>
      <c r="J95" s="23"/>
      <c r="K95" s="23"/>
      <c r="L95" s="23"/>
      <c r="M95" s="23"/>
      <c r="N95" s="24" t="str">
        <f t="shared" si="2"/>
        <v/>
      </c>
    </row>
    <row r="96" spans="1:14" ht="15" customHeight="1" x14ac:dyDescent="0.35">
      <c r="A96" s="23"/>
      <c r="B96" s="5" t="str">
        <f>IFERROR(INDEX('Employee Master'!$B$5:$B$104,MATCH(A96,'Employee Master'!$A$5:$A$104,0)),"")</f>
        <v/>
      </c>
      <c r="C96" s="23"/>
      <c r="D96" s="23"/>
      <c r="E96" s="23"/>
      <c r="F96" s="23"/>
      <c r="G96" s="23"/>
      <c r="H96" s="23"/>
      <c r="I96" s="23"/>
      <c r="J96" s="23"/>
      <c r="K96" s="23"/>
      <c r="L96" s="23"/>
      <c r="M96" s="23"/>
      <c r="N96" s="24" t="str">
        <f t="shared" si="2"/>
        <v/>
      </c>
    </row>
    <row r="97" spans="1:14" ht="15" customHeight="1" x14ac:dyDescent="0.35">
      <c r="A97" s="23"/>
      <c r="B97" s="5" t="str">
        <f>IFERROR(INDEX('Employee Master'!$B$5:$B$104,MATCH(A97,'Employee Master'!$A$5:$A$104,0)),"")</f>
        <v/>
      </c>
      <c r="C97" s="23"/>
      <c r="D97" s="23"/>
      <c r="E97" s="23"/>
      <c r="F97" s="23"/>
      <c r="G97" s="23"/>
      <c r="H97" s="23"/>
      <c r="I97" s="23"/>
      <c r="J97" s="23"/>
      <c r="K97" s="23"/>
      <c r="L97" s="23"/>
      <c r="M97" s="23"/>
      <c r="N97" s="24" t="str">
        <f t="shared" si="2"/>
        <v/>
      </c>
    </row>
    <row r="98" spans="1:14" ht="15" customHeight="1" x14ac:dyDescent="0.35">
      <c r="A98" s="23"/>
      <c r="B98" s="5" t="str">
        <f>IFERROR(INDEX('Employee Master'!$B$5:$B$104,MATCH(A98,'Employee Master'!$A$5:$A$104,0)),"")</f>
        <v/>
      </c>
      <c r="C98" s="23"/>
      <c r="D98" s="23"/>
      <c r="E98" s="23"/>
      <c r="F98" s="23"/>
      <c r="G98" s="23"/>
      <c r="H98" s="23"/>
      <c r="I98" s="23"/>
      <c r="J98" s="23"/>
      <c r="K98" s="23"/>
      <c r="L98" s="23"/>
      <c r="M98" s="23"/>
      <c r="N98" s="24" t="str">
        <f t="shared" si="2"/>
        <v/>
      </c>
    </row>
    <row r="99" spans="1:14" ht="15" customHeight="1" x14ac:dyDescent="0.35">
      <c r="A99" s="23"/>
      <c r="B99" s="5" t="str">
        <f>IFERROR(INDEX('Employee Master'!$B$5:$B$104,MATCH(A99,'Employee Master'!$A$5:$A$104,0)),"")</f>
        <v/>
      </c>
      <c r="C99" s="23"/>
      <c r="D99" s="23"/>
      <c r="E99" s="23"/>
      <c r="F99" s="23"/>
      <c r="G99" s="23"/>
      <c r="H99" s="23"/>
      <c r="I99" s="23"/>
      <c r="J99" s="23"/>
      <c r="K99" s="23"/>
      <c r="L99" s="23"/>
      <c r="M99" s="23"/>
      <c r="N99" s="24" t="str">
        <f t="shared" si="2"/>
        <v/>
      </c>
    </row>
    <row r="100" spans="1:14" ht="15" customHeight="1" x14ac:dyDescent="0.35">
      <c r="A100" s="23"/>
      <c r="B100" s="5" t="str">
        <f>IFERROR(INDEX('Employee Master'!$B$5:$B$104,MATCH(A100,'Employee Master'!$A$5:$A$104,0)),"")</f>
        <v/>
      </c>
      <c r="C100" s="23"/>
      <c r="D100" s="23"/>
      <c r="E100" s="23"/>
      <c r="F100" s="23"/>
      <c r="G100" s="23"/>
      <c r="H100" s="23"/>
      <c r="I100" s="23"/>
      <c r="J100" s="23"/>
      <c r="K100" s="23"/>
      <c r="L100" s="23"/>
      <c r="M100" s="23"/>
      <c r="N100" s="24" t="str">
        <f t="shared" si="2"/>
        <v/>
      </c>
    </row>
    <row r="101" spans="1:14" ht="15" customHeight="1" x14ac:dyDescent="0.35">
      <c r="A101" s="23"/>
      <c r="B101" s="5" t="str">
        <f>IFERROR(INDEX('Employee Master'!$B$5:$B$104,MATCH(A101,'Employee Master'!$A$5:$A$104,0)),"")</f>
        <v/>
      </c>
      <c r="C101" s="23"/>
      <c r="D101" s="23"/>
      <c r="E101" s="23"/>
      <c r="F101" s="23"/>
      <c r="G101" s="23"/>
      <c r="H101" s="23"/>
      <c r="I101" s="23"/>
      <c r="J101" s="23"/>
      <c r="K101" s="23"/>
      <c r="L101" s="23"/>
      <c r="M101" s="23"/>
      <c r="N101" s="24" t="str">
        <f t="shared" ref="N101:N104" si="3">IF(A101="","",IFERROR(COUNTIF(C101:M101,"Yes")/(11-COUNTIF(C101:M101,"N/A")),0))</f>
        <v/>
      </c>
    </row>
    <row r="102" spans="1:14" ht="15" customHeight="1" x14ac:dyDescent="0.35">
      <c r="A102" s="23"/>
      <c r="B102" s="5" t="str">
        <f>IFERROR(INDEX('Employee Master'!$B$5:$B$104,MATCH(A102,'Employee Master'!$A$5:$A$104,0)),"")</f>
        <v/>
      </c>
      <c r="C102" s="23"/>
      <c r="D102" s="23"/>
      <c r="E102" s="23"/>
      <c r="F102" s="23"/>
      <c r="G102" s="23"/>
      <c r="H102" s="23"/>
      <c r="I102" s="23"/>
      <c r="J102" s="23"/>
      <c r="K102" s="23"/>
      <c r="L102" s="23"/>
      <c r="M102" s="23"/>
      <c r="N102" s="24" t="str">
        <f t="shared" si="3"/>
        <v/>
      </c>
    </row>
    <row r="103" spans="1:14" ht="15" customHeight="1" x14ac:dyDescent="0.35">
      <c r="A103" s="23"/>
      <c r="B103" s="5" t="str">
        <f>IFERROR(INDEX('Employee Master'!$B$5:$B$104,MATCH(A103,'Employee Master'!$A$5:$A$104,0)),"")</f>
        <v/>
      </c>
      <c r="C103" s="23"/>
      <c r="D103" s="23"/>
      <c r="E103" s="23"/>
      <c r="F103" s="23"/>
      <c r="G103" s="23"/>
      <c r="H103" s="23"/>
      <c r="I103" s="23"/>
      <c r="J103" s="23"/>
      <c r="K103" s="23"/>
      <c r="L103" s="23"/>
      <c r="M103" s="23"/>
      <c r="N103" s="24" t="str">
        <f t="shared" si="3"/>
        <v/>
      </c>
    </row>
    <row r="104" spans="1:14" ht="15" customHeight="1" x14ac:dyDescent="0.35">
      <c r="A104" s="23"/>
      <c r="B104" s="5" t="str">
        <f>IFERROR(INDEX('Employee Master'!$B$5:$B$104,MATCH(A104,'Employee Master'!$A$5:$A$104,0)),"")</f>
        <v/>
      </c>
      <c r="C104" s="23"/>
      <c r="D104" s="23"/>
      <c r="E104" s="23"/>
      <c r="F104" s="23"/>
      <c r="G104" s="23"/>
      <c r="H104" s="23"/>
      <c r="I104" s="23"/>
      <c r="J104" s="23"/>
      <c r="K104" s="23"/>
      <c r="L104" s="23"/>
      <c r="M104" s="23"/>
      <c r="N104" s="24" t="str">
        <f t="shared" si="3"/>
        <v/>
      </c>
    </row>
  </sheetData>
  <mergeCells count="2">
    <mergeCell ref="A1:N1"/>
    <mergeCell ref="A2:N2"/>
  </mergeCells>
  <conditionalFormatting sqref="C5:M104">
    <cfRule type="cellIs" dxfId="6" priority="5" operator="equal">
      <formula>"No"</formula>
    </cfRule>
    <cfRule type="cellIs" dxfId="5" priority="6" operator="equal">
      <formula>"Yes"</formula>
    </cfRule>
  </conditionalFormatting>
  <conditionalFormatting sqref="N5:N104">
    <cfRule type="cellIs" dxfId="4" priority="2" operator="lessThan">
      <formula>0.7</formula>
    </cfRule>
    <cfRule type="expression" dxfId="3" priority="3">
      <formula>AND(N5&gt;=0.7,N5&lt;1)</formula>
    </cfRule>
    <cfRule type="cellIs" dxfId="2" priority="4" operator="equal">
      <formula>1</formula>
    </cfRule>
  </conditionalFormatting>
  <dataValidations count="1">
    <dataValidation type="list" allowBlank="1" sqref="C5:M104" xr:uid="{00000000-0002-0000-0D00-000000000000}">
      <formula1>"Yes,No,N/A"</formula1>
      <formula2>0</formula2>
    </dataValidation>
  </dataValidations>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104"/>
  <sheetViews>
    <sheetView zoomScaleNormal="100" workbookViewId="0">
      <pane ySplit="4" topLeftCell="A5" activePane="bottomLeft" state="frozen"/>
      <selection pane="bottomLeft"/>
    </sheetView>
  </sheetViews>
  <sheetFormatPr defaultColWidth="8.6328125" defaultRowHeight="14.5" x14ac:dyDescent="0.35"/>
  <cols>
    <col min="1" max="1" width="22" customWidth="1"/>
    <col min="2" max="2" width="8" customWidth="1"/>
    <col min="3" max="3" width="12" customWidth="1"/>
    <col min="4" max="4" width="22" customWidth="1"/>
    <col min="5" max="5" width="16" customWidth="1"/>
    <col min="6" max="6" width="22" customWidth="1"/>
    <col min="7" max="7" width="10" customWidth="1"/>
    <col min="9" max="9" width="18" customWidth="1"/>
    <col min="10" max="10" width="8" customWidth="1"/>
    <col min="11" max="11" width="10" customWidth="1"/>
  </cols>
  <sheetData>
    <row r="1" spans="1:11" ht="19.5" customHeight="1" x14ac:dyDescent="0.5">
      <c r="A1" s="33" t="s">
        <v>339</v>
      </c>
      <c r="B1" s="33"/>
      <c r="C1" s="33"/>
      <c r="D1" s="33"/>
      <c r="E1" s="33"/>
      <c r="F1" s="33"/>
      <c r="G1" s="33"/>
    </row>
    <row r="2" spans="1:11" ht="30" customHeight="1" x14ac:dyDescent="0.35">
      <c r="A2" s="36" t="s">
        <v>340</v>
      </c>
      <c r="B2" s="36"/>
      <c r="C2" s="36"/>
      <c r="D2" s="36"/>
      <c r="E2" s="36"/>
      <c r="F2" s="36"/>
      <c r="G2" s="36"/>
    </row>
    <row r="4" spans="1:11" ht="31.5" customHeight="1" x14ac:dyDescent="0.35">
      <c r="A4" s="12" t="s">
        <v>341</v>
      </c>
      <c r="B4" s="12" t="s">
        <v>342</v>
      </c>
      <c r="C4" s="12" t="s">
        <v>197</v>
      </c>
      <c r="D4" s="12" t="s">
        <v>198</v>
      </c>
      <c r="E4" s="12" t="s">
        <v>343</v>
      </c>
      <c r="F4" s="12" t="s">
        <v>344</v>
      </c>
      <c r="G4" s="12" t="s">
        <v>82</v>
      </c>
      <c r="I4" s="31" t="s">
        <v>345</v>
      </c>
      <c r="J4" s="31"/>
      <c r="K4" s="31"/>
    </row>
    <row r="5" spans="1:11" ht="15" customHeight="1" x14ac:dyDescent="0.35">
      <c r="A5" s="5" t="s">
        <v>195</v>
      </c>
      <c r="B5" s="5" t="s">
        <v>346</v>
      </c>
      <c r="C5" s="5" t="str">
        <f>'Employee Master'!A5</f>
        <v>EMP-001</v>
      </c>
      <c r="D5" s="5" t="str">
        <f>IFERROR(IF(C5="","",INDEX('Employee Master'!$B$5:$B$104,MATCH(C5,'Employee Master'!$A$5:$A$104,0))),"")</f>
        <v>Anita Sookhai</v>
      </c>
      <c r="E5" s="5" t="s">
        <v>199</v>
      </c>
      <c r="F5" s="5" t="str">
        <f>'Employee Master'!C5</f>
        <v>Manager</v>
      </c>
      <c r="G5" s="5" t="str">
        <f>IF(F5="","",IF(ISNUMBER(MATCH(F5,Setup!$B$6:$B$1000,0)),"OK","ORPHAN"))</f>
        <v>OK</v>
      </c>
      <c r="I5" s="4" t="s">
        <v>343</v>
      </c>
      <c r="J5" s="4" t="s">
        <v>347</v>
      </c>
      <c r="K5" s="4" t="s">
        <v>348</v>
      </c>
    </row>
    <row r="6" spans="1:11" ht="15" customHeight="1" x14ac:dyDescent="0.35">
      <c r="A6" s="5" t="s">
        <v>195</v>
      </c>
      <c r="B6" s="5" t="s">
        <v>349</v>
      </c>
      <c r="C6" s="5" t="str">
        <f>'Employee Master'!A6</f>
        <v>EMP-002</v>
      </c>
      <c r="D6" s="5" t="str">
        <f>IFERROR(IF(C6="","",INDEX('Employee Master'!$B$5:$B$104,MATCH(C6,'Employee Master'!$A$5:$A$104,0))),"")</f>
        <v>Reuben Mohammed</v>
      </c>
      <c r="E6" s="5" t="s">
        <v>199</v>
      </c>
      <c r="F6" s="5" t="str">
        <f>'Employee Master'!C6</f>
        <v>Officer</v>
      </c>
      <c r="G6" s="5" t="str">
        <f>IF(F6="","",IF(ISNUMBER(MATCH(F6,Setup!$B$6:$B$1000,0)),"OK","ORPHAN"))</f>
        <v>OK</v>
      </c>
      <c r="I6" s="10" t="s">
        <v>199</v>
      </c>
      <c r="J6" s="25">
        <f>COUNTIF(G5:G104,"OK")</f>
        <v>100</v>
      </c>
      <c r="K6" s="26">
        <f>COUNTIF(G5:G104,"ORPHAN")</f>
        <v>0</v>
      </c>
    </row>
    <row r="7" spans="1:11" ht="15" customHeight="1" x14ac:dyDescent="0.35">
      <c r="A7" s="5" t="s">
        <v>195</v>
      </c>
      <c r="B7" s="5" t="s">
        <v>350</v>
      </c>
      <c r="C7" s="5" t="str">
        <f>'Employee Master'!A7</f>
        <v>EMP-003</v>
      </c>
      <c r="D7" s="5" t="str">
        <f>IFERROR(IF(C7="","",INDEX('Employee Master'!$B$5:$B$104,MATCH(C7,'Employee Master'!$A$5:$A$104,0))),"")</f>
        <v>Keisha Charles</v>
      </c>
      <c r="E7" s="5" t="s">
        <v>199</v>
      </c>
      <c r="F7" s="5" t="str">
        <f>'Employee Master'!C7</f>
        <v>Coordinator</v>
      </c>
      <c r="G7" s="5" t="str">
        <f>IF(F7="","",IF(ISNUMBER(MATCH(F7,Setup!$B$6:$B$1000,0)),"OK","ORPHAN"))</f>
        <v>OK</v>
      </c>
      <c r="I7" s="10" t="s">
        <v>5</v>
      </c>
      <c r="J7" s="25">
        <f>COUNTIF(G105:G204,"OK")</f>
        <v>3</v>
      </c>
      <c r="K7" s="26">
        <f>COUNTIF(G105:G204,"ORPHAN")</f>
        <v>97</v>
      </c>
    </row>
    <row r="8" spans="1:11" ht="15" customHeight="1" x14ac:dyDescent="0.35">
      <c r="A8" s="5" t="s">
        <v>195</v>
      </c>
      <c r="B8" s="5" t="s">
        <v>351</v>
      </c>
      <c r="C8" s="5">
        <f>'Employee Master'!A8</f>
        <v>0</v>
      </c>
      <c r="D8" s="5" t="str">
        <f>IFERROR(IF(C8="","",INDEX('Employee Master'!$B$5:$B$104,MATCH(C8,'Employee Master'!$A$5:$A$104,0))),"")</f>
        <v/>
      </c>
      <c r="E8" s="5" t="s">
        <v>199</v>
      </c>
      <c r="F8" s="5">
        <f>'Employee Master'!C8</f>
        <v>0</v>
      </c>
      <c r="G8" s="5" t="str">
        <f>IF(F8="","",IF(ISNUMBER(MATCH(F8,Setup!$B$6:$B$1000,0)),"OK","ORPHAN"))</f>
        <v>OK</v>
      </c>
      <c r="I8" s="10" t="s">
        <v>82</v>
      </c>
      <c r="J8" s="25">
        <f>COUNTIF(G205:G304,"OK")</f>
        <v>3</v>
      </c>
      <c r="K8" s="26">
        <f>COUNTIF(G205:G304,"ORPHAN")</f>
        <v>97</v>
      </c>
    </row>
    <row r="9" spans="1:11" ht="15" customHeight="1" x14ac:dyDescent="0.35">
      <c r="A9" s="5" t="s">
        <v>195</v>
      </c>
      <c r="B9" s="5" t="s">
        <v>352</v>
      </c>
      <c r="C9" s="5">
        <f>'Employee Master'!A9</f>
        <v>0</v>
      </c>
      <c r="D9" s="5" t="str">
        <f>IFERROR(IF(C9="","",INDEX('Employee Master'!$B$5:$B$104,MATCH(C9,'Employee Master'!$A$5:$A$104,0))),"")</f>
        <v/>
      </c>
      <c r="E9" s="5" t="s">
        <v>199</v>
      </c>
      <c r="F9" s="5">
        <f>'Employee Master'!C9</f>
        <v>0</v>
      </c>
      <c r="G9" s="5" t="str">
        <f>IF(F9="","",IF(ISNUMBER(MATCH(F9,Setup!$B$6:$B$1000,0)),"OK","ORPHAN"))</f>
        <v>OK</v>
      </c>
      <c r="I9" s="10" t="s">
        <v>84</v>
      </c>
      <c r="J9" s="25">
        <f>COUNTIF(G305:G404,"OK")</f>
        <v>3</v>
      </c>
      <c r="K9" s="26">
        <f>COUNTIF(G305:G404,"ORPHAN")</f>
        <v>97</v>
      </c>
    </row>
    <row r="10" spans="1:11" ht="15" customHeight="1" x14ac:dyDescent="0.35">
      <c r="A10" s="5" t="s">
        <v>195</v>
      </c>
      <c r="B10" s="5" t="s">
        <v>353</v>
      </c>
      <c r="C10" s="5">
        <f>'Employee Master'!A10</f>
        <v>0</v>
      </c>
      <c r="D10" s="5" t="str">
        <f>IFERROR(IF(C10="","",INDEX('Employee Master'!$B$5:$B$104,MATCH(C10,'Employee Master'!$A$5:$A$104,0))),"")</f>
        <v/>
      </c>
      <c r="E10" s="5" t="s">
        <v>199</v>
      </c>
      <c r="F10" s="5">
        <f>'Employee Master'!C10</f>
        <v>0</v>
      </c>
      <c r="G10" s="5" t="str">
        <f>IF(F10="","",IF(ISNUMBER(MATCH(F10,Setup!$B$6:$B$1000,0)),"OK","ORPHAN"))</f>
        <v>OK</v>
      </c>
      <c r="I10" s="10" t="s">
        <v>83</v>
      </c>
      <c r="J10" s="25">
        <f>COUNTIF(G405:G504,"OK")</f>
        <v>2</v>
      </c>
      <c r="K10" s="26">
        <f>COUNTIF(G405:G504,"ORPHAN")</f>
        <v>0</v>
      </c>
    </row>
    <row r="11" spans="1:11" ht="15" customHeight="1" x14ac:dyDescent="0.35">
      <c r="A11" s="5" t="s">
        <v>195</v>
      </c>
      <c r="B11" s="5" t="s">
        <v>354</v>
      </c>
      <c r="C11" s="5">
        <f>'Employee Master'!A11</f>
        <v>0</v>
      </c>
      <c r="D11" s="5" t="str">
        <f>IFERROR(IF(C11="","",INDEX('Employee Master'!$B$5:$B$104,MATCH(C11,'Employee Master'!$A$5:$A$104,0))),"")</f>
        <v/>
      </c>
      <c r="E11" s="5" t="s">
        <v>199</v>
      </c>
      <c r="F11" s="5">
        <f>'Employee Master'!C11</f>
        <v>0</v>
      </c>
      <c r="G11" s="5" t="str">
        <f>IF(F11="","",IF(ISNUMBER(MATCH(F11,Setup!$B$6:$B$1000,0)),"OK","ORPHAN"))</f>
        <v>OK</v>
      </c>
      <c r="I11" s="10" t="s">
        <v>261</v>
      </c>
      <c r="J11" s="25">
        <f>COUNTIF(G505:G604,"OK")</f>
        <v>1</v>
      </c>
      <c r="K11" s="26">
        <f>COUNTIF(G505:G604,"ORPHAN")</f>
        <v>99</v>
      </c>
    </row>
    <row r="12" spans="1:11" ht="15" customHeight="1" x14ac:dyDescent="0.35">
      <c r="A12" s="5" t="s">
        <v>195</v>
      </c>
      <c r="B12" s="5" t="s">
        <v>355</v>
      </c>
      <c r="C12" s="5">
        <f>'Employee Master'!A12</f>
        <v>0</v>
      </c>
      <c r="D12" s="5" t="str">
        <f>IFERROR(IF(C12="","",INDEX('Employee Master'!$B$5:$B$104,MATCH(C12,'Employee Master'!$A$5:$A$104,0))),"")</f>
        <v/>
      </c>
      <c r="E12" s="5" t="s">
        <v>199</v>
      </c>
      <c r="F12" s="5">
        <f>'Employee Master'!C12</f>
        <v>0</v>
      </c>
      <c r="G12" s="5" t="str">
        <f>IF(F12="","",IF(ISNUMBER(MATCH(F12,Setup!$B$6:$B$1000,0)),"OK","ORPHAN"))</f>
        <v>OK</v>
      </c>
      <c r="I12" s="10" t="s">
        <v>90</v>
      </c>
      <c r="J12" s="25">
        <f>COUNTIF(G605:G704,"OK")</f>
        <v>0</v>
      </c>
      <c r="K12" s="26">
        <f>COUNTIF(G605:G704,"ORPHAN")</f>
        <v>100</v>
      </c>
    </row>
    <row r="13" spans="1:11" ht="15" customHeight="1" x14ac:dyDescent="0.35">
      <c r="A13" s="5" t="s">
        <v>195</v>
      </c>
      <c r="B13" s="5" t="s">
        <v>356</v>
      </c>
      <c r="C13" s="5">
        <f>'Employee Master'!A13</f>
        <v>0</v>
      </c>
      <c r="D13" s="5" t="str">
        <f>IFERROR(IF(C13="","",INDEX('Employee Master'!$B$5:$B$104,MATCH(C13,'Employee Master'!$A$5:$A$104,0))),"")</f>
        <v/>
      </c>
      <c r="E13" s="5" t="s">
        <v>199</v>
      </c>
      <c r="F13" s="5">
        <f>'Employee Master'!C13</f>
        <v>0</v>
      </c>
      <c r="G13" s="5" t="str">
        <f>IF(F13="","",IF(ISNUMBER(MATCH(F13,Setup!$B$6:$B$1000,0)),"OK","ORPHAN"))</f>
        <v>OK</v>
      </c>
      <c r="I13" s="10" t="s">
        <v>87</v>
      </c>
      <c r="J13" s="25">
        <f>COUNTIF(G705:G904,"OK")</f>
        <v>0</v>
      </c>
      <c r="K13" s="26">
        <f>COUNTIF(G705:G904,"ORPHAN")</f>
        <v>200</v>
      </c>
    </row>
    <row r="14" spans="1:11" ht="15" customHeight="1" x14ac:dyDescent="0.35">
      <c r="A14" s="5" t="s">
        <v>195</v>
      </c>
      <c r="B14" s="5" t="s">
        <v>357</v>
      </c>
      <c r="C14" s="5">
        <f>'Employee Master'!A14</f>
        <v>0</v>
      </c>
      <c r="D14" s="5" t="str">
        <f>IFERROR(IF(C14="","",INDEX('Employee Master'!$B$5:$B$104,MATCH(C14,'Employee Master'!$A$5:$A$104,0))),"")</f>
        <v/>
      </c>
      <c r="E14" s="5" t="s">
        <v>199</v>
      </c>
      <c r="F14" s="5">
        <f>'Employee Master'!C14</f>
        <v>0</v>
      </c>
      <c r="G14" s="5" t="str">
        <f>IF(F14="","",IF(ISNUMBER(MATCH(F14,Setup!$B$6:$B$1000,0)),"OK","ORPHAN"))</f>
        <v>OK</v>
      </c>
      <c r="I14" s="10" t="s">
        <v>315</v>
      </c>
      <c r="J14" s="25">
        <f>COUNTIF(G905:G1104,"OK")</f>
        <v>1</v>
      </c>
      <c r="K14" s="26">
        <f>COUNTIF(G905:G1104,"ORPHAN")</f>
        <v>199</v>
      </c>
    </row>
    <row r="15" spans="1:11" ht="15" customHeight="1" x14ac:dyDescent="0.35">
      <c r="A15" s="5" t="s">
        <v>195</v>
      </c>
      <c r="B15" s="5" t="s">
        <v>358</v>
      </c>
      <c r="C15" s="5">
        <f>'Employee Master'!A15</f>
        <v>0</v>
      </c>
      <c r="D15" s="5" t="str">
        <f>IFERROR(IF(C15="","",INDEX('Employee Master'!$B$5:$B$104,MATCH(C15,'Employee Master'!$A$5:$A$104,0))),"")</f>
        <v/>
      </c>
      <c r="E15" s="5" t="s">
        <v>199</v>
      </c>
      <c r="F15" s="5">
        <f>'Employee Master'!C15</f>
        <v>0</v>
      </c>
      <c r="G15" s="5" t="str">
        <f>IF(F15="","",IF(ISNUMBER(MATCH(F15,Setup!$B$6:$B$1000,0)),"OK","ORPHAN"))</f>
        <v>OK</v>
      </c>
      <c r="I15" s="27" t="s">
        <v>359</v>
      </c>
      <c r="J15" s="28"/>
      <c r="K15" s="29">
        <f>SUM(K6:K14)</f>
        <v>889</v>
      </c>
    </row>
    <row r="16" spans="1:11" ht="15" customHeight="1" x14ac:dyDescent="0.35">
      <c r="A16" s="5" t="s">
        <v>195</v>
      </c>
      <c r="B16" s="5" t="s">
        <v>360</v>
      </c>
      <c r="C16" s="5">
        <f>'Employee Master'!A16</f>
        <v>0</v>
      </c>
      <c r="D16" s="5" t="str">
        <f>IFERROR(IF(C16="","",INDEX('Employee Master'!$B$5:$B$104,MATCH(C16,'Employee Master'!$A$5:$A$104,0))),"")</f>
        <v/>
      </c>
      <c r="E16" s="5" t="s">
        <v>199</v>
      </c>
      <c r="F16" s="5">
        <f>'Employee Master'!C16</f>
        <v>0</v>
      </c>
      <c r="G16" s="5" t="str">
        <f>IF(F16="","",IF(ISNUMBER(MATCH(F16,Setup!$B$6:$B$1000,0)),"OK","ORPHAN"))</f>
        <v>OK</v>
      </c>
    </row>
    <row r="17" spans="1:7" ht="15" customHeight="1" x14ac:dyDescent="0.35">
      <c r="A17" s="5" t="s">
        <v>195</v>
      </c>
      <c r="B17" s="5" t="s">
        <v>361</v>
      </c>
      <c r="C17" s="5">
        <f>'Employee Master'!A17</f>
        <v>0</v>
      </c>
      <c r="D17" s="5" t="str">
        <f>IFERROR(IF(C17="","",INDEX('Employee Master'!$B$5:$B$104,MATCH(C17,'Employee Master'!$A$5:$A$104,0))),"")</f>
        <v/>
      </c>
      <c r="E17" s="5" t="s">
        <v>199</v>
      </c>
      <c r="F17" s="5">
        <f>'Employee Master'!C17</f>
        <v>0</v>
      </c>
      <c r="G17" s="5" t="str">
        <f>IF(F17="","",IF(ISNUMBER(MATCH(F17,Setup!$B$6:$B$1000,0)),"OK","ORPHAN"))</f>
        <v>OK</v>
      </c>
    </row>
    <row r="18" spans="1:7" ht="15" customHeight="1" x14ac:dyDescent="0.35">
      <c r="A18" s="5" t="s">
        <v>195</v>
      </c>
      <c r="B18" s="5" t="s">
        <v>362</v>
      </c>
      <c r="C18" s="5">
        <f>'Employee Master'!A18</f>
        <v>0</v>
      </c>
      <c r="D18" s="5" t="str">
        <f>IFERROR(IF(C18="","",INDEX('Employee Master'!$B$5:$B$104,MATCH(C18,'Employee Master'!$A$5:$A$104,0))),"")</f>
        <v/>
      </c>
      <c r="E18" s="5" t="s">
        <v>199</v>
      </c>
      <c r="F18" s="5">
        <f>'Employee Master'!C18</f>
        <v>0</v>
      </c>
      <c r="G18" s="5" t="str">
        <f>IF(F18="","",IF(ISNUMBER(MATCH(F18,Setup!$B$6:$B$1000,0)),"OK","ORPHAN"))</f>
        <v>OK</v>
      </c>
    </row>
    <row r="19" spans="1:7" ht="15" customHeight="1" x14ac:dyDescent="0.35">
      <c r="A19" s="5" t="s">
        <v>195</v>
      </c>
      <c r="B19" s="5" t="s">
        <v>363</v>
      </c>
      <c r="C19" s="5">
        <f>'Employee Master'!A19</f>
        <v>0</v>
      </c>
      <c r="D19" s="5" t="str">
        <f>IFERROR(IF(C19="","",INDEX('Employee Master'!$B$5:$B$104,MATCH(C19,'Employee Master'!$A$5:$A$104,0))),"")</f>
        <v/>
      </c>
      <c r="E19" s="5" t="s">
        <v>199</v>
      </c>
      <c r="F19" s="5">
        <f>'Employee Master'!C19</f>
        <v>0</v>
      </c>
      <c r="G19" s="5" t="str">
        <f>IF(F19="","",IF(ISNUMBER(MATCH(F19,Setup!$B$6:$B$1000,0)),"OK","ORPHAN"))</f>
        <v>OK</v>
      </c>
    </row>
    <row r="20" spans="1:7" ht="15" customHeight="1" x14ac:dyDescent="0.35">
      <c r="A20" s="5" t="s">
        <v>195</v>
      </c>
      <c r="B20" s="5" t="s">
        <v>364</v>
      </c>
      <c r="C20" s="5">
        <f>'Employee Master'!A20</f>
        <v>0</v>
      </c>
      <c r="D20" s="5" t="str">
        <f>IFERROR(IF(C20="","",INDEX('Employee Master'!$B$5:$B$104,MATCH(C20,'Employee Master'!$A$5:$A$104,0))),"")</f>
        <v/>
      </c>
      <c r="E20" s="5" t="s">
        <v>199</v>
      </c>
      <c r="F20" s="5">
        <f>'Employee Master'!C20</f>
        <v>0</v>
      </c>
      <c r="G20" s="5" t="str">
        <f>IF(F20="","",IF(ISNUMBER(MATCH(F20,Setup!$B$6:$B$1000,0)),"OK","ORPHAN"))</f>
        <v>OK</v>
      </c>
    </row>
    <row r="21" spans="1:7" ht="15" customHeight="1" x14ac:dyDescent="0.35">
      <c r="A21" s="5" t="s">
        <v>195</v>
      </c>
      <c r="B21" s="5" t="s">
        <v>365</v>
      </c>
      <c r="C21" s="5">
        <f>'Employee Master'!A21</f>
        <v>0</v>
      </c>
      <c r="D21" s="5" t="str">
        <f>IFERROR(IF(C21="","",INDEX('Employee Master'!$B$5:$B$104,MATCH(C21,'Employee Master'!$A$5:$A$104,0))),"")</f>
        <v/>
      </c>
      <c r="E21" s="5" t="s">
        <v>199</v>
      </c>
      <c r="F21" s="5">
        <f>'Employee Master'!C21</f>
        <v>0</v>
      </c>
      <c r="G21" s="5" t="str">
        <f>IF(F21="","",IF(ISNUMBER(MATCH(F21,Setup!$B$6:$B$1000,0)),"OK","ORPHAN"))</f>
        <v>OK</v>
      </c>
    </row>
    <row r="22" spans="1:7" ht="15" customHeight="1" x14ac:dyDescent="0.35">
      <c r="A22" s="5" t="s">
        <v>195</v>
      </c>
      <c r="B22" s="5" t="s">
        <v>366</v>
      </c>
      <c r="C22" s="5">
        <f>'Employee Master'!A22</f>
        <v>0</v>
      </c>
      <c r="D22" s="5" t="str">
        <f>IFERROR(IF(C22="","",INDEX('Employee Master'!$B$5:$B$104,MATCH(C22,'Employee Master'!$A$5:$A$104,0))),"")</f>
        <v/>
      </c>
      <c r="E22" s="5" t="s">
        <v>199</v>
      </c>
      <c r="F22" s="5">
        <f>'Employee Master'!C22</f>
        <v>0</v>
      </c>
      <c r="G22" s="5" t="str">
        <f>IF(F22="","",IF(ISNUMBER(MATCH(F22,Setup!$B$6:$B$1000,0)),"OK","ORPHAN"))</f>
        <v>OK</v>
      </c>
    </row>
    <row r="23" spans="1:7" ht="15" customHeight="1" x14ac:dyDescent="0.35">
      <c r="A23" s="5" t="s">
        <v>195</v>
      </c>
      <c r="B23" s="5" t="s">
        <v>367</v>
      </c>
      <c r="C23" s="5">
        <f>'Employee Master'!A23</f>
        <v>0</v>
      </c>
      <c r="D23" s="5" t="str">
        <f>IFERROR(IF(C23="","",INDEX('Employee Master'!$B$5:$B$104,MATCH(C23,'Employee Master'!$A$5:$A$104,0))),"")</f>
        <v/>
      </c>
      <c r="E23" s="5" t="s">
        <v>199</v>
      </c>
      <c r="F23" s="5">
        <f>'Employee Master'!C23</f>
        <v>0</v>
      </c>
      <c r="G23" s="5" t="str">
        <f>IF(F23="","",IF(ISNUMBER(MATCH(F23,Setup!$B$6:$B$1000,0)),"OK","ORPHAN"))</f>
        <v>OK</v>
      </c>
    </row>
    <row r="24" spans="1:7" ht="15" customHeight="1" x14ac:dyDescent="0.35">
      <c r="A24" s="5" t="s">
        <v>195</v>
      </c>
      <c r="B24" s="5" t="s">
        <v>368</v>
      </c>
      <c r="C24" s="5">
        <f>'Employee Master'!A24</f>
        <v>0</v>
      </c>
      <c r="D24" s="5" t="str">
        <f>IFERROR(IF(C24="","",INDEX('Employee Master'!$B$5:$B$104,MATCH(C24,'Employee Master'!$A$5:$A$104,0))),"")</f>
        <v/>
      </c>
      <c r="E24" s="5" t="s">
        <v>199</v>
      </c>
      <c r="F24" s="5">
        <f>'Employee Master'!C24</f>
        <v>0</v>
      </c>
      <c r="G24" s="5" t="str">
        <f>IF(F24="","",IF(ISNUMBER(MATCH(F24,Setup!$B$6:$B$1000,0)),"OK","ORPHAN"))</f>
        <v>OK</v>
      </c>
    </row>
    <row r="25" spans="1:7" ht="15" customHeight="1" x14ac:dyDescent="0.35">
      <c r="A25" s="5" t="s">
        <v>195</v>
      </c>
      <c r="B25" s="5" t="s">
        <v>369</v>
      </c>
      <c r="C25" s="5">
        <f>'Employee Master'!A25</f>
        <v>0</v>
      </c>
      <c r="D25" s="5" t="str">
        <f>IFERROR(IF(C25="","",INDEX('Employee Master'!$B$5:$B$104,MATCH(C25,'Employee Master'!$A$5:$A$104,0))),"")</f>
        <v/>
      </c>
      <c r="E25" s="5" t="s">
        <v>199</v>
      </c>
      <c r="F25" s="5">
        <f>'Employee Master'!C25</f>
        <v>0</v>
      </c>
      <c r="G25" s="5" t="str">
        <f>IF(F25="","",IF(ISNUMBER(MATCH(F25,Setup!$B$6:$B$1000,0)),"OK","ORPHAN"))</f>
        <v>OK</v>
      </c>
    </row>
    <row r="26" spans="1:7" ht="15" customHeight="1" x14ac:dyDescent="0.35">
      <c r="A26" s="5" t="s">
        <v>195</v>
      </c>
      <c r="B26" s="5" t="s">
        <v>370</v>
      </c>
      <c r="C26" s="5">
        <f>'Employee Master'!A26</f>
        <v>0</v>
      </c>
      <c r="D26" s="5" t="str">
        <f>IFERROR(IF(C26="","",INDEX('Employee Master'!$B$5:$B$104,MATCH(C26,'Employee Master'!$A$5:$A$104,0))),"")</f>
        <v/>
      </c>
      <c r="E26" s="5" t="s">
        <v>199</v>
      </c>
      <c r="F26" s="5">
        <f>'Employee Master'!C26</f>
        <v>0</v>
      </c>
      <c r="G26" s="5" t="str">
        <f>IF(F26="","",IF(ISNUMBER(MATCH(F26,Setup!$B$6:$B$1000,0)),"OK","ORPHAN"))</f>
        <v>OK</v>
      </c>
    </row>
    <row r="27" spans="1:7" ht="15" customHeight="1" x14ac:dyDescent="0.35">
      <c r="A27" s="5" t="s">
        <v>195</v>
      </c>
      <c r="B27" s="5" t="s">
        <v>371</v>
      </c>
      <c r="C27" s="5">
        <f>'Employee Master'!A27</f>
        <v>0</v>
      </c>
      <c r="D27" s="5" t="str">
        <f>IFERROR(IF(C27="","",INDEX('Employee Master'!$B$5:$B$104,MATCH(C27,'Employee Master'!$A$5:$A$104,0))),"")</f>
        <v/>
      </c>
      <c r="E27" s="5" t="s">
        <v>199</v>
      </c>
      <c r="F27" s="5">
        <f>'Employee Master'!C27</f>
        <v>0</v>
      </c>
      <c r="G27" s="5" t="str">
        <f>IF(F27="","",IF(ISNUMBER(MATCH(F27,Setup!$B$6:$B$1000,0)),"OK","ORPHAN"))</f>
        <v>OK</v>
      </c>
    </row>
    <row r="28" spans="1:7" ht="15" customHeight="1" x14ac:dyDescent="0.35">
      <c r="A28" s="5" t="s">
        <v>195</v>
      </c>
      <c r="B28" s="5" t="s">
        <v>372</v>
      </c>
      <c r="C28" s="5">
        <f>'Employee Master'!A28</f>
        <v>0</v>
      </c>
      <c r="D28" s="5" t="str">
        <f>IFERROR(IF(C28="","",INDEX('Employee Master'!$B$5:$B$104,MATCH(C28,'Employee Master'!$A$5:$A$104,0))),"")</f>
        <v/>
      </c>
      <c r="E28" s="5" t="s">
        <v>199</v>
      </c>
      <c r="F28" s="5">
        <f>'Employee Master'!C28</f>
        <v>0</v>
      </c>
      <c r="G28" s="5" t="str">
        <f>IF(F28="","",IF(ISNUMBER(MATCH(F28,Setup!$B$6:$B$1000,0)),"OK","ORPHAN"))</f>
        <v>OK</v>
      </c>
    </row>
    <row r="29" spans="1:7" ht="15" customHeight="1" x14ac:dyDescent="0.35">
      <c r="A29" s="5" t="s">
        <v>195</v>
      </c>
      <c r="B29" s="5" t="s">
        <v>373</v>
      </c>
      <c r="C29" s="5">
        <f>'Employee Master'!A29</f>
        <v>0</v>
      </c>
      <c r="D29" s="5" t="str">
        <f>IFERROR(IF(C29="","",INDEX('Employee Master'!$B$5:$B$104,MATCH(C29,'Employee Master'!$A$5:$A$104,0))),"")</f>
        <v/>
      </c>
      <c r="E29" s="5" t="s">
        <v>199</v>
      </c>
      <c r="F29" s="5">
        <f>'Employee Master'!C29</f>
        <v>0</v>
      </c>
      <c r="G29" s="5" t="str">
        <f>IF(F29="","",IF(ISNUMBER(MATCH(F29,Setup!$B$6:$B$1000,0)),"OK","ORPHAN"))</f>
        <v>OK</v>
      </c>
    </row>
    <row r="30" spans="1:7" ht="15" customHeight="1" x14ac:dyDescent="0.35">
      <c r="A30" s="5" t="s">
        <v>195</v>
      </c>
      <c r="B30" s="5" t="s">
        <v>374</v>
      </c>
      <c r="C30" s="5">
        <f>'Employee Master'!A30</f>
        <v>0</v>
      </c>
      <c r="D30" s="5" t="str">
        <f>IFERROR(IF(C30="","",INDEX('Employee Master'!$B$5:$B$104,MATCH(C30,'Employee Master'!$A$5:$A$104,0))),"")</f>
        <v/>
      </c>
      <c r="E30" s="5" t="s">
        <v>199</v>
      </c>
      <c r="F30" s="5">
        <f>'Employee Master'!C30</f>
        <v>0</v>
      </c>
      <c r="G30" s="5" t="str">
        <f>IF(F30="","",IF(ISNUMBER(MATCH(F30,Setup!$B$6:$B$1000,0)),"OK","ORPHAN"))</f>
        <v>OK</v>
      </c>
    </row>
    <row r="31" spans="1:7" ht="15" customHeight="1" x14ac:dyDescent="0.35">
      <c r="A31" s="5" t="s">
        <v>195</v>
      </c>
      <c r="B31" s="5" t="s">
        <v>375</v>
      </c>
      <c r="C31" s="5">
        <f>'Employee Master'!A31</f>
        <v>0</v>
      </c>
      <c r="D31" s="5" t="str">
        <f>IFERROR(IF(C31="","",INDEX('Employee Master'!$B$5:$B$104,MATCH(C31,'Employee Master'!$A$5:$A$104,0))),"")</f>
        <v/>
      </c>
      <c r="E31" s="5" t="s">
        <v>199</v>
      </c>
      <c r="F31" s="5">
        <f>'Employee Master'!C31</f>
        <v>0</v>
      </c>
      <c r="G31" s="5" t="str">
        <f>IF(F31="","",IF(ISNUMBER(MATCH(F31,Setup!$B$6:$B$1000,0)),"OK","ORPHAN"))</f>
        <v>OK</v>
      </c>
    </row>
    <row r="32" spans="1:7" ht="15" customHeight="1" x14ac:dyDescent="0.35">
      <c r="A32" s="5" t="s">
        <v>195</v>
      </c>
      <c r="B32" s="5" t="s">
        <v>376</v>
      </c>
      <c r="C32" s="5">
        <f>'Employee Master'!A32</f>
        <v>0</v>
      </c>
      <c r="D32" s="5" t="str">
        <f>IFERROR(IF(C32="","",INDEX('Employee Master'!$B$5:$B$104,MATCH(C32,'Employee Master'!$A$5:$A$104,0))),"")</f>
        <v/>
      </c>
      <c r="E32" s="5" t="s">
        <v>199</v>
      </c>
      <c r="F32" s="5">
        <f>'Employee Master'!C32</f>
        <v>0</v>
      </c>
      <c r="G32" s="5" t="str">
        <f>IF(F32="","",IF(ISNUMBER(MATCH(F32,Setup!$B$6:$B$1000,0)),"OK","ORPHAN"))</f>
        <v>OK</v>
      </c>
    </row>
    <row r="33" spans="1:7" ht="15" customHeight="1" x14ac:dyDescent="0.35">
      <c r="A33" s="5" t="s">
        <v>195</v>
      </c>
      <c r="B33" s="5" t="s">
        <v>377</v>
      </c>
      <c r="C33" s="5">
        <f>'Employee Master'!A33</f>
        <v>0</v>
      </c>
      <c r="D33" s="5" t="str">
        <f>IFERROR(IF(C33="","",INDEX('Employee Master'!$B$5:$B$104,MATCH(C33,'Employee Master'!$A$5:$A$104,0))),"")</f>
        <v/>
      </c>
      <c r="E33" s="5" t="s">
        <v>199</v>
      </c>
      <c r="F33" s="5">
        <f>'Employee Master'!C33</f>
        <v>0</v>
      </c>
      <c r="G33" s="5" t="str">
        <f>IF(F33="","",IF(ISNUMBER(MATCH(F33,Setup!$B$6:$B$1000,0)),"OK","ORPHAN"))</f>
        <v>OK</v>
      </c>
    </row>
    <row r="34" spans="1:7" ht="15" customHeight="1" x14ac:dyDescent="0.35">
      <c r="A34" s="5" t="s">
        <v>195</v>
      </c>
      <c r="B34" s="5" t="s">
        <v>378</v>
      </c>
      <c r="C34" s="5">
        <f>'Employee Master'!A34</f>
        <v>0</v>
      </c>
      <c r="D34" s="5" t="str">
        <f>IFERROR(IF(C34="","",INDEX('Employee Master'!$B$5:$B$104,MATCH(C34,'Employee Master'!$A$5:$A$104,0))),"")</f>
        <v/>
      </c>
      <c r="E34" s="5" t="s">
        <v>199</v>
      </c>
      <c r="F34" s="5">
        <f>'Employee Master'!C34</f>
        <v>0</v>
      </c>
      <c r="G34" s="5" t="str">
        <f>IF(F34="","",IF(ISNUMBER(MATCH(F34,Setup!$B$6:$B$1000,0)),"OK","ORPHAN"))</f>
        <v>OK</v>
      </c>
    </row>
    <row r="35" spans="1:7" ht="15" customHeight="1" x14ac:dyDescent="0.35">
      <c r="A35" s="5" t="s">
        <v>195</v>
      </c>
      <c r="B35" s="5" t="s">
        <v>379</v>
      </c>
      <c r="C35" s="5">
        <f>'Employee Master'!A35</f>
        <v>0</v>
      </c>
      <c r="D35" s="5" t="str">
        <f>IFERROR(IF(C35="","",INDEX('Employee Master'!$B$5:$B$104,MATCH(C35,'Employee Master'!$A$5:$A$104,0))),"")</f>
        <v/>
      </c>
      <c r="E35" s="5" t="s">
        <v>199</v>
      </c>
      <c r="F35" s="5">
        <f>'Employee Master'!C35</f>
        <v>0</v>
      </c>
      <c r="G35" s="5" t="str">
        <f>IF(F35="","",IF(ISNUMBER(MATCH(F35,Setup!$B$6:$B$1000,0)),"OK","ORPHAN"))</f>
        <v>OK</v>
      </c>
    </row>
    <row r="36" spans="1:7" ht="15" customHeight="1" x14ac:dyDescent="0.35">
      <c r="A36" s="5" t="s">
        <v>195</v>
      </c>
      <c r="B36" s="5" t="s">
        <v>380</v>
      </c>
      <c r="C36" s="5">
        <f>'Employee Master'!A36</f>
        <v>0</v>
      </c>
      <c r="D36" s="5" t="str">
        <f>IFERROR(IF(C36="","",INDEX('Employee Master'!$B$5:$B$104,MATCH(C36,'Employee Master'!$A$5:$A$104,0))),"")</f>
        <v/>
      </c>
      <c r="E36" s="5" t="s">
        <v>199</v>
      </c>
      <c r="F36" s="5">
        <f>'Employee Master'!C36</f>
        <v>0</v>
      </c>
      <c r="G36" s="5" t="str">
        <f>IF(F36="","",IF(ISNUMBER(MATCH(F36,Setup!$B$6:$B$1000,0)),"OK","ORPHAN"))</f>
        <v>OK</v>
      </c>
    </row>
    <row r="37" spans="1:7" ht="15" customHeight="1" x14ac:dyDescent="0.35">
      <c r="A37" s="5" t="s">
        <v>195</v>
      </c>
      <c r="B37" s="5" t="s">
        <v>381</v>
      </c>
      <c r="C37" s="5">
        <f>'Employee Master'!A37</f>
        <v>0</v>
      </c>
      <c r="D37" s="5" t="str">
        <f>IFERROR(IF(C37="","",INDEX('Employee Master'!$B$5:$B$104,MATCH(C37,'Employee Master'!$A$5:$A$104,0))),"")</f>
        <v/>
      </c>
      <c r="E37" s="5" t="s">
        <v>199</v>
      </c>
      <c r="F37" s="5">
        <f>'Employee Master'!C37</f>
        <v>0</v>
      </c>
      <c r="G37" s="5" t="str">
        <f>IF(F37="","",IF(ISNUMBER(MATCH(F37,Setup!$B$6:$B$1000,0)),"OK","ORPHAN"))</f>
        <v>OK</v>
      </c>
    </row>
    <row r="38" spans="1:7" ht="15" customHeight="1" x14ac:dyDescent="0.35">
      <c r="A38" s="5" t="s">
        <v>195</v>
      </c>
      <c r="B38" s="5" t="s">
        <v>382</v>
      </c>
      <c r="C38" s="5">
        <f>'Employee Master'!A38</f>
        <v>0</v>
      </c>
      <c r="D38" s="5" t="str">
        <f>IFERROR(IF(C38="","",INDEX('Employee Master'!$B$5:$B$104,MATCH(C38,'Employee Master'!$A$5:$A$104,0))),"")</f>
        <v/>
      </c>
      <c r="E38" s="5" t="s">
        <v>199</v>
      </c>
      <c r="F38" s="5">
        <f>'Employee Master'!C38</f>
        <v>0</v>
      </c>
      <c r="G38" s="5" t="str">
        <f>IF(F38="","",IF(ISNUMBER(MATCH(F38,Setup!$B$6:$B$1000,0)),"OK","ORPHAN"))</f>
        <v>OK</v>
      </c>
    </row>
    <row r="39" spans="1:7" ht="15" customHeight="1" x14ac:dyDescent="0.35">
      <c r="A39" s="5" t="s">
        <v>195</v>
      </c>
      <c r="B39" s="5" t="s">
        <v>383</v>
      </c>
      <c r="C39" s="5">
        <f>'Employee Master'!A39</f>
        <v>0</v>
      </c>
      <c r="D39" s="5" t="str">
        <f>IFERROR(IF(C39="","",INDEX('Employee Master'!$B$5:$B$104,MATCH(C39,'Employee Master'!$A$5:$A$104,0))),"")</f>
        <v/>
      </c>
      <c r="E39" s="5" t="s">
        <v>199</v>
      </c>
      <c r="F39" s="5">
        <f>'Employee Master'!C39</f>
        <v>0</v>
      </c>
      <c r="G39" s="5" t="str">
        <f>IF(F39="","",IF(ISNUMBER(MATCH(F39,Setup!$B$6:$B$1000,0)),"OK","ORPHAN"))</f>
        <v>OK</v>
      </c>
    </row>
    <row r="40" spans="1:7" ht="15" customHeight="1" x14ac:dyDescent="0.35">
      <c r="A40" s="5" t="s">
        <v>195</v>
      </c>
      <c r="B40" s="5" t="s">
        <v>384</v>
      </c>
      <c r="C40" s="5">
        <f>'Employee Master'!A40</f>
        <v>0</v>
      </c>
      <c r="D40" s="5" t="str">
        <f>IFERROR(IF(C40="","",INDEX('Employee Master'!$B$5:$B$104,MATCH(C40,'Employee Master'!$A$5:$A$104,0))),"")</f>
        <v/>
      </c>
      <c r="E40" s="5" t="s">
        <v>199</v>
      </c>
      <c r="F40" s="5">
        <f>'Employee Master'!C40</f>
        <v>0</v>
      </c>
      <c r="G40" s="5" t="str">
        <f>IF(F40="","",IF(ISNUMBER(MATCH(F40,Setup!$B$6:$B$1000,0)),"OK","ORPHAN"))</f>
        <v>OK</v>
      </c>
    </row>
    <row r="41" spans="1:7" ht="15" customHeight="1" x14ac:dyDescent="0.35">
      <c r="A41" s="5" t="s">
        <v>195</v>
      </c>
      <c r="B41" s="5" t="s">
        <v>385</v>
      </c>
      <c r="C41" s="5">
        <f>'Employee Master'!A41</f>
        <v>0</v>
      </c>
      <c r="D41" s="5" t="str">
        <f>IFERROR(IF(C41="","",INDEX('Employee Master'!$B$5:$B$104,MATCH(C41,'Employee Master'!$A$5:$A$104,0))),"")</f>
        <v/>
      </c>
      <c r="E41" s="5" t="s">
        <v>199</v>
      </c>
      <c r="F41" s="5">
        <f>'Employee Master'!C41</f>
        <v>0</v>
      </c>
      <c r="G41" s="5" t="str">
        <f>IF(F41="","",IF(ISNUMBER(MATCH(F41,Setup!$B$6:$B$1000,0)),"OK","ORPHAN"))</f>
        <v>OK</v>
      </c>
    </row>
    <row r="42" spans="1:7" ht="15" customHeight="1" x14ac:dyDescent="0.35">
      <c r="A42" s="5" t="s">
        <v>195</v>
      </c>
      <c r="B42" s="5" t="s">
        <v>386</v>
      </c>
      <c r="C42" s="5">
        <f>'Employee Master'!A42</f>
        <v>0</v>
      </c>
      <c r="D42" s="5" t="str">
        <f>IFERROR(IF(C42="","",INDEX('Employee Master'!$B$5:$B$104,MATCH(C42,'Employee Master'!$A$5:$A$104,0))),"")</f>
        <v/>
      </c>
      <c r="E42" s="5" t="s">
        <v>199</v>
      </c>
      <c r="F42" s="5">
        <f>'Employee Master'!C42</f>
        <v>0</v>
      </c>
      <c r="G42" s="5" t="str">
        <f>IF(F42="","",IF(ISNUMBER(MATCH(F42,Setup!$B$6:$B$1000,0)),"OK","ORPHAN"))</f>
        <v>OK</v>
      </c>
    </row>
    <row r="43" spans="1:7" ht="15" customHeight="1" x14ac:dyDescent="0.35">
      <c r="A43" s="5" t="s">
        <v>195</v>
      </c>
      <c r="B43" s="5" t="s">
        <v>387</v>
      </c>
      <c r="C43" s="5">
        <f>'Employee Master'!A43</f>
        <v>0</v>
      </c>
      <c r="D43" s="5" t="str">
        <f>IFERROR(IF(C43="","",INDEX('Employee Master'!$B$5:$B$104,MATCH(C43,'Employee Master'!$A$5:$A$104,0))),"")</f>
        <v/>
      </c>
      <c r="E43" s="5" t="s">
        <v>199</v>
      </c>
      <c r="F43" s="5">
        <f>'Employee Master'!C43</f>
        <v>0</v>
      </c>
      <c r="G43" s="5" t="str">
        <f>IF(F43="","",IF(ISNUMBER(MATCH(F43,Setup!$B$6:$B$1000,0)),"OK","ORPHAN"))</f>
        <v>OK</v>
      </c>
    </row>
    <row r="44" spans="1:7" ht="15" customHeight="1" x14ac:dyDescent="0.35">
      <c r="A44" s="5" t="s">
        <v>195</v>
      </c>
      <c r="B44" s="5" t="s">
        <v>388</v>
      </c>
      <c r="C44" s="5">
        <f>'Employee Master'!A44</f>
        <v>0</v>
      </c>
      <c r="D44" s="5" t="str">
        <f>IFERROR(IF(C44="","",INDEX('Employee Master'!$B$5:$B$104,MATCH(C44,'Employee Master'!$A$5:$A$104,0))),"")</f>
        <v/>
      </c>
      <c r="E44" s="5" t="s">
        <v>199</v>
      </c>
      <c r="F44" s="5">
        <f>'Employee Master'!C44</f>
        <v>0</v>
      </c>
      <c r="G44" s="5" t="str">
        <f>IF(F44="","",IF(ISNUMBER(MATCH(F44,Setup!$B$6:$B$1000,0)),"OK","ORPHAN"))</f>
        <v>OK</v>
      </c>
    </row>
    <row r="45" spans="1:7" ht="15" customHeight="1" x14ac:dyDescent="0.35">
      <c r="A45" s="5" t="s">
        <v>195</v>
      </c>
      <c r="B45" s="5" t="s">
        <v>389</v>
      </c>
      <c r="C45" s="5">
        <f>'Employee Master'!A45</f>
        <v>0</v>
      </c>
      <c r="D45" s="5" t="str">
        <f>IFERROR(IF(C45="","",INDEX('Employee Master'!$B$5:$B$104,MATCH(C45,'Employee Master'!$A$5:$A$104,0))),"")</f>
        <v/>
      </c>
      <c r="E45" s="5" t="s">
        <v>199</v>
      </c>
      <c r="F45" s="5">
        <f>'Employee Master'!C45</f>
        <v>0</v>
      </c>
      <c r="G45" s="5" t="str">
        <f>IF(F45="","",IF(ISNUMBER(MATCH(F45,Setup!$B$6:$B$1000,0)),"OK","ORPHAN"))</f>
        <v>OK</v>
      </c>
    </row>
    <row r="46" spans="1:7" ht="15" customHeight="1" x14ac:dyDescent="0.35">
      <c r="A46" s="5" t="s">
        <v>195</v>
      </c>
      <c r="B46" s="5" t="s">
        <v>390</v>
      </c>
      <c r="C46" s="5">
        <f>'Employee Master'!A46</f>
        <v>0</v>
      </c>
      <c r="D46" s="5" t="str">
        <f>IFERROR(IF(C46="","",INDEX('Employee Master'!$B$5:$B$104,MATCH(C46,'Employee Master'!$A$5:$A$104,0))),"")</f>
        <v/>
      </c>
      <c r="E46" s="5" t="s">
        <v>199</v>
      </c>
      <c r="F46" s="5">
        <f>'Employee Master'!C46</f>
        <v>0</v>
      </c>
      <c r="G46" s="5" t="str">
        <f>IF(F46="","",IF(ISNUMBER(MATCH(F46,Setup!$B$6:$B$1000,0)),"OK","ORPHAN"))</f>
        <v>OK</v>
      </c>
    </row>
    <row r="47" spans="1:7" ht="15" customHeight="1" x14ac:dyDescent="0.35">
      <c r="A47" s="5" t="s">
        <v>195</v>
      </c>
      <c r="B47" s="5" t="s">
        <v>391</v>
      </c>
      <c r="C47" s="5">
        <f>'Employee Master'!A47</f>
        <v>0</v>
      </c>
      <c r="D47" s="5" t="str">
        <f>IFERROR(IF(C47="","",INDEX('Employee Master'!$B$5:$B$104,MATCH(C47,'Employee Master'!$A$5:$A$104,0))),"")</f>
        <v/>
      </c>
      <c r="E47" s="5" t="s">
        <v>199</v>
      </c>
      <c r="F47" s="5">
        <f>'Employee Master'!C47</f>
        <v>0</v>
      </c>
      <c r="G47" s="5" t="str">
        <f>IF(F47="","",IF(ISNUMBER(MATCH(F47,Setup!$B$6:$B$1000,0)),"OK","ORPHAN"))</f>
        <v>OK</v>
      </c>
    </row>
    <row r="48" spans="1:7" ht="15" customHeight="1" x14ac:dyDescent="0.35">
      <c r="A48" s="5" t="s">
        <v>195</v>
      </c>
      <c r="B48" s="5" t="s">
        <v>392</v>
      </c>
      <c r="C48" s="5">
        <f>'Employee Master'!A48</f>
        <v>0</v>
      </c>
      <c r="D48" s="5" t="str">
        <f>IFERROR(IF(C48="","",INDEX('Employee Master'!$B$5:$B$104,MATCH(C48,'Employee Master'!$A$5:$A$104,0))),"")</f>
        <v/>
      </c>
      <c r="E48" s="5" t="s">
        <v>199</v>
      </c>
      <c r="F48" s="5">
        <f>'Employee Master'!C48</f>
        <v>0</v>
      </c>
      <c r="G48" s="5" t="str">
        <f>IF(F48="","",IF(ISNUMBER(MATCH(F48,Setup!$B$6:$B$1000,0)),"OK","ORPHAN"))</f>
        <v>OK</v>
      </c>
    </row>
    <row r="49" spans="1:7" ht="15" customHeight="1" x14ac:dyDescent="0.35">
      <c r="A49" s="5" t="s">
        <v>195</v>
      </c>
      <c r="B49" s="5" t="s">
        <v>393</v>
      </c>
      <c r="C49" s="5">
        <f>'Employee Master'!A49</f>
        <v>0</v>
      </c>
      <c r="D49" s="5" t="str">
        <f>IFERROR(IF(C49="","",INDEX('Employee Master'!$B$5:$B$104,MATCH(C49,'Employee Master'!$A$5:$A$104,0))),"")</f>
        <v/>
      </c>
      <c r="E49" s="5" t="s">
        <v>199</v>
      </c>
      <c r="F49" s="5">
        <f>'Employee Master'!C49</f>
        <v>0</v>
      </c>
      <c r="G49" s="5" t="str">
        <f>IF(F49="","",IF(ISNUMBER(MATCH(F49,Setup!$B$6:$B$1000,0)),"OK","ORPHAN"))</f>
        <v>OK</v>
      </c>
    </row>
    <row r="50" spans="1:7" ht="15" customHeight="1" x14ac:dyDescent="0.35">
      <c r="A50" s="5" t="s">
        <v>195</v>
      </c>
      <c r="B50" s="5" t="s">
        <v>394</v>
      </c>
      <c r="C50" s="5">
        <f>'Employee Master'!A50</f>
        <v>0</v>
      </c>
      <c r="D50" s="5" t="str">
        <f>IFERROR(IF(C50="","",INDEX('Employee Master'!$B$5:$B$104,MATCH(C50,'Employee Master'!$A$5:$A$104,0))),"")</f>
        <v/>
      </c>
      <c r="E50" s="5" t="s">
        <v>199</v>
      </c>
      <c r="F50" s="5">
        <f>'Employee Master'!C50</f>
        <v>0</v>
      </c>
      <c r="G50" s="5" t="str">
        <f>IF(F50="","",IF(ISNUMBER(MATCH(F50,Setup!$B$6:$B$1000,0)),"OK","ORPHAN"))</f>
        <v>OK</v>
      </c>
    </row>
    <row r="51" spans="1:7" ht="15" customHeight="1" x14ac:dyDescent="0.35">
      <c r="A51" s="5" t="s">
        <v>195</v>
      </c>
      <c r="B51" s="5" t="s">
        <v>395</v>
      </c>
      <c r="C51" s="5">
        <f>'Employee Master'!A51</f>
        <v>0</v>
      </c>
      <c r="D51" s="5" t="str">
        <f>IFERROR(IF(C51="","",INDEX('Employee Master'!$B$5:$B$104,MATCH(C51,'Employee Master'!$A$5:$A$104,0))),"")</f>
        <v/>
      </c>
      <c r="E51" s="5" t="s">
        <v>199</v>
      </c>
      <c r="F51" s="5">
        <f>'Employee Master'!C51</f>
        <v>0</v>
      </c>
      <c r="G51" s="5" t="str">
        <f>IF(F51="","",IF(ISNUMBER(MATCH(F51,Setup!$B$6:$B$1000,0)),"OK","ORPHAN"))</f>
        <v>OK</v>
      </c>
    </row>
    <row r="52" spans="1:7" ht="15" customHeight="1" x14ac:dyDescent="0.35">
      <c r="A52" s="5" t="s">
        <v>195</v>
      </c>
      <c r="B52" s="5" t="s">
        <v>396</v>
      </c>
      <c r="C52" s="5">
        <f>'Employee Master'!A52</f>
        <v>0</v>
      </c>
      <c r="D52" s="5" t="str">
        <f>IFERROR(IF(C52="","",INDEX('Employee Master'!$B$5:$B$104,MATCH(C52,'Employee Master'!$A$5:$A$104,0))),"")</f>
        <v/>
      </c>
      <c r="E52" s="5" t="s">
        <v>199</v>
      </c>
      <c r="F52" s="5">
        <f>'Employee Master'!C52</f>
        <v>0</v>
      </c>
      <c r="G52" s="5" t="str">
        <f>IF(F52="","",IF(ISNUMBER(MATCH(F52,Setup!$B$6:$B$1000,0)),"OK","ORPHAN"))</f>
        <v>OK</v>
      </c>
    </row>
    <row r="53" spans="1:7" ht="15" customHeight="1" x14ac:dyDescent="0.35">
      <c r="A53" s="5" t="s">
        <v>195</v>
      </c>
      <c r="B53" s="5" t="s">
        <v>397</v>
      </c>
      <c r="C53" s="5">
        <f>'Employee Master'!A53</f>
        <v>0</v>
      </c>
      <c r="D53" s="5" t="str">
        <f>IFERROR(IF(C53="","",INDEX('Employee Master'!$B$5:$B$104,MATCH(C53,'Employee Master'!$A$5:$A$104,0))),"")</f>
        <v/>
      </c>
      <c r="E53" s="5" t="s">
        <v>199</v>
      </c>
      <c r="F53" s="5">
        <f>'Employee Master'!C53</f>
        <v>0</v>
      </c>
      <c r="G53" s="5" t="str">
        <f>IF(F53="","",IF(ISNUMBER(MATCH(F53,Setup!$B$6:$B$1000,0)),"OK","ORPHAN"))</f>
        <v>OK</v>
      </c>
    </row>
    <row r="54" spans="1:7" ht="15" customHeight="1" x14ac:dyDescent="0.35">
      <c r="A54" s="5" t="s">
        <v>195</v>
      </c>
      <c r="B54" s="5" t="s">
        <v>398</v>
      </c>
      <c r="C54" s="5">
        <f>'Employee Master'!A54</f>
        <v>0</v>
      </c>
      <c r="D54" s="5" t="str">
        <f>IFERROR(IF(C54="","",INDEX('Employee Master'!$B$5:$B$104,MATCH(C54,'Employee Master'!$A$5:$A$104,0))),"")</f>
        <v/>
      </c>
      <c r="E54" s="5" t="s">
        <v>199</v>
      </c>
      <c r="F54" s="5">
        <f>'Employee Master'!C54</f>
        <v>0</v>
      </c>
      <c r="G54" s="5" t="str">
        <f>IF(F54="","",IF(ISNUMBER(MATCH(F54,Setup!$B$6:$B$1000,0)),"OK","ORPHAN"))</f>
        <v>OK</v>
      </c>
    </row>
    <row r="55" spans="1:7" ht="15" customHeight="1" x14ac:dyDescent="0.35">
      <c r="A55" s="5" t="s">
        <v>195</v>
      </c>
      <c r="B55" s="5" t="s">
        <v>399</v>
      </c>
      <c r="C55" s="5">
        <f>'Employee Master'!A55</f>
        <v>0</v>
      </c>
      <c r="D55" s="5" t="str">
        <f>IFERROR(IF(C55="","",INDEX('Employee Master'!$B$5:$B$104,MATCH(C55,'Employee Master'!$A$5:$A$104,0))),"")</f>
        <v/>
      </c>
      <c r="E55" s="5" t="s">
        <v>199</v>
      </c>
      <c r="F55" s="5">
        <f>'Employee Master'!C55</f>
        <v>0</v>
      </c>
      <c r="G55" s="5" t="str">
        <f>IF(F55="","",IF(ISNUMBER(MATCH(F55,Setup!$B$6:$B$1000,0)),"OK","ORPHAN"))</f>
        <v>OK</v>
      </c>
    </row>
    <row r="56" spans="1:7" ht="15" customHeight="1" x14ac:dyDescent="0.35">
      <c r="A56" s="5" t="s">
        <v>195</v>
      </c>
      <c r="B56" s="5" t="s">
        <v>400</v>
      </c>
      <c r="C56" s="5">
        <f>'Employee Master'!A56</f>
        <v>0</v>
      </c>
      <c r="D56" s="5" t="str">
        <f>IFERROR(IF(C56="","",INDEX('Employee Master'!$B$5:$B$104,MATCH(C56,'Employee Master'!$A$5:$A$104,0))),"")</f>
        <v/>
      </c>
      <c r="E56" s="5" t="s">
        <v>199</v>
      </c>
      <c r="F56" s="5">
        <f>'Employee Master'!C56</f>
        <v>0</v>
      </c>
      <c r="G56" s="5" t="str">
        <f>IF(F56="","",IF(ISNUMBER(MATCH(F56,Setup!$B$6:$B$1000,0)),"OK","ORPHAN"))</f>
        <v>OK</v>
      </c>
    </row>
    <row r="57" spans="1:7" ht="15" customHeight="1" x14ac:dyDescent="0.35">
      <c r="A57" s="5" t="s">
        <v>195</v>
      </c>
      <c r="B57" s="5" t="s">
        <v>401</v>
      </c>
      <c r="C57" s="5">
        <f>'Employee Master'!A57</f>
        <v>0</v>
      </c>
      <c r="D57" s="5" t="str">
        <f>IFERROR(IF(C57="","",INDEX('Employee Master'!$B$5:$B$104,MATCH(C57,'Employee Master'!$A$5:$A$104,0))),"")</f>
        <v/>
      </c>
      <c r="E57" s="5" t="s">
        <v>199</v>
      </c>
      <c r="F57" s="5">
        <f>'Employee Master'!C57</f>
        <v>0</v>
      </c>
      <c r="G57" s="5" t="str">
        <f>IF(F57="","",IF(ISNUMBER(MATCH(F57,Setup!$B$6:$B$1000,0)),"OK","ORPHAN"))</f>
        <v>OK</v>
      </c>
    </row>
    <row r="58" spans="1:7" ht="15" customHeight="1" x14ac:dyDescent="0.35">
      <c r="A58" s="5" t="s">
        <v>195</v>
      </c>
      <c r="B58" s="5" t="s">
        <v>402</v>
      </c>
      <c r="C58" s="5">
        <f>'Employee Master'!A58</f>
        <v>0</v>
      </c>
      <c r="D58" s="5" t="str">
        <f>IFERROR(IF(C58="","",INDEX('Employee Master'!$B$5:$B$104,MATCH(C58,'Employee Master'!$A$5:$A$104,0))),"")</f>
        <v/>
      </c>
      <c r="E58" s="5" t="s">
        <v>199</v>
      </c>
      <c r="F58" s="5">
        <f>'Employee Master'!C58</f>
        <v>0</v>
      </c>
      <c r="G58" s="5" t="str">
        <f>IF(F58="","",IF(ISNUMBER(MATCH(F58,Setup!$B$6:$B$1000,0)),"OK","ORPHAN"))</f>
        <v>OK</v>
      </c>
    </row>
    <row r="59" spans="1:7" ht="15" customHeight="1" x14ac:dyDescent="0.35">
      <c r="A59" s="5" t="s">
        <v>195</v>
      </c>
      <c r="B59" s="5" t="s">
        <v>403</v>
      </c>
      <c r="C59" s="5">
        <f>'Employee Master'!A59</f>
        <v>0</v>
      </c>
      <c r="D59" s="5" t="str">
        <f>IFERROR(IF(C59="","",INDEX('Employee Master'!$B$5:$B$104,MATCH(C59,'Employee Master'!$A$5:$A$104,0))),"")</f>
        <v/>
      </c>
      <c r="E59" s="5" t="s">
        <v>199</v>
      </c>
      <c r="F59" s="5">
        <f>'Employee Master'!C59</f>
        <v>0</v>
      </c>
      <c r="G59" s="5" t="str">
        <f>IF(F59="","",IF(ISNUMBER(MATCH(F59,Setup!$B$6:$B$1000,0)),"OK","ORPHAN"))</f>
        <v>OK</v>
      </c>
    </row>
    <row r="60" spans="1:7" ht="15" customHeight="1" x14ac:dyDescent="0.35">
      <c r="A60" s="5" t="s">
        <v>195</v>
      </c>
      <c r="B60" s="5" t="s">
        <v>404</v>
      </c>
      <c r="C60" s="5">
        <f>'Employee Master'!A60</f>
        <v>0</v>
      </c>
      <c r="D60" s="5" t="str">
        <f>IFERROR(IF(C60="","",INDEX('Employee Master'!$B$5:$B$104,MATCH(C60,'Employee Master'!$A$5:$A$104,0))),"")</f>
        <v/>
      </c>
      <c r="E60" s="5" t="s">
        <v>199</v>
      </c>
      <c r="F60" s="5">
        <f>'Employee Master'!C60</f>
        <v>0</v>
      </c>
      <c r="G60" s="5" t="str">
        <f>IF(F60="","",IF(ISNUMBER(MATCH(F60,Setup!$B$6:$B$1000,0)),"OK","ORPHAN"))</f>
        <v>OK</v>
      </c>
    </row>
    <row r="61" spans="1:7" ht="15" customHeight="1" x14ac:dyDescent="0.35">
      <c r="A61" s="5" t="s">
        <v>195</v>
      </c>
      <c r="B61" s="5" t="s">
        <v>405</v>
      </c>
      <c r="C61" s="5">
        <f>'Employee Master'!A61</f>
        <v>0</v>
      </c>
      <c r="D61" s="5" t="str">
        <f>IFERROR(IF(C61="","",INDEX('Employee Master'!$B$5:$B$104,MATCH(C61,'Employee Master'!$A$5:$A$104,0))),"")</f>
        <v/>
      </c>
      <c r="E61" s="5" t="s">
        <v>199</v>
      </c>
      <c r="F61" s="5">
        <f>'Employee Master'!C61</f>
        <v>0</v>
      </c>
      <c r="G61" s="5" t="str">
        <f>IF(F61="","",IF(ISNUMBER(MATCH(F61,Setup!$B$6:$B$1000,0)),"OK","ORPHAN"))</f>
        <v>OK</v>
      </c>
    </row>
    <row r="62" spans="1:7" ht="15" customHeight="1" x14ac:dyDescent="0.35">
      <c r="A62" s="5" t="s">
        <v>195</v>
      </c>
      <c r="B62" s="5" t="s">
        <v>406</v>
      </c>
      <c r="C62" s="5">
        <f>'Employee Master'!A62</f>
        <v>0</v>
      </c>
      <c r="D62" s="5" t="str">
        <f>IFERROR(IF(C62="","",INDEX('Employee Master'!$B$5:$B$104,MATCH(C62,'Employee Master'!$A$5:$A$104,0))),"")</f>
        <v/>
      </c>
      <c r="E62" s="5" t="s">
        <v>199</v>
      </c>
      <c r="F62" s="5">
        <f>'Employee Master'!C62</f>
        <v>0</v>
      </c>
      <c r="G62" s="5" t="str">
        <f>IF(F62="","",IF(ISNUMBER(MATCH(F62,Setup!$B$6:$B$1000,0)),"OK","ORPHAN"))</f>
        <v>OK</v>
      </c>
    </row>
    <row r="63" spans="1:7" ht="15" customHeight="1" x14ac:dyDescent="0.35">
      <c r="A63" s="5" t="s">
        <v>195</v>
      </c>
      <c r="B63" s="5" t="s">
        <v>407</v>
      </c>
      <c r="C63" s="5">
        <f>'Employee Master'!A63</f>
        <v>0</v>
      </c>
      <c r="D63" s="5" t="str">
        <f>IFERROR(IF(C63="","",INDEX('Employee Master'!$B$5:$B$104,MATCH(C63,'Employee Master'!$A$5:$A$104,0))),"")</f>
        <v/>
      </c>
      <c r="E63" s="5" t="s">
        <v>199</v>
      </c>
      <c r="F63" s="5">
        <f>'Employee Master'!C63</f>
        <v>0</v>
      </c>
      <c r="G63" s="5" t="str">
        <f>IF(F63="","",IF(ISNUMBER(MATCH(F63,Setup!$B$6:$B$1000,0)),"OK","ORPHAN"))</f>
        <v>OK</v>
      </c>
    </row>
    <row r="64" spans="1:7" ht="15" customHeight="1" x14ac:dyDescent="0.35">
      <c r="A64" s="5" t="s">
        <v>195</v>
      </c>
      <c r="B64" s="5" t="s">
        <v>408</v>
      </c>
      <c r="C64" s="5">
        <f>'Employee Master'!A64</f>
        <v>0</v>
      </c>
      <c r="D64" s="5" t="str">
        <f>IFERROR(IF(C64="","",INDEX('Employee Master'!$B$5:$B$104,MATCH(C64,'Employee Master'!$A$5:$A$104,0))),"")</f>
        <v/>
      </c>
      <c r="E64" s="5" t="s">
        <v>199</v>
      </c>
      <c r="F64" s="5">
        <f>'Employee Master'!C64</f>
        <v>0</v>
      </c>
      <c r="G64" s="5" t="str">
        <f>IF(F64="","",IF(ISNUMBER(MATCH(F64,Setup!$B$6:$B$1000,0)),"OK","ORPHAN"))</f>
        <v>OK</v>
      </c>
    </row>
    <row r="65" spans="1:7" ht="15" customHeight="1" x14ac:dyDescent="0.35">
      <c r="A65" s="5" t="s">
        <v>195</v>
      </c>
      <c r="B65" s="5" t="s">
        <v>409</v>
      </c>
      <c r="C65" s="5">
        <f>'Employee Master'!A65</f>
        <v>0</v>
      </c>
      <c r="D65" s="5" t="str">
        <f>IFERROR(IF(C65="","",INDEX('Employee Master'!$B$5:$B$104,MATCH(C65,'Employee Master'!$A$5:$A$104,0))),"")</f>
        <v/>
      </c>
      <c r="E65" s="5" t="s">
        <v>199</v>
      </c>
      <c r="F65" s="5">
        <f>'Employee Master'!C65</f>
        <v>0</v>
      </c>
      <c r="G65" s="5" t="str">
        <f>IF(F65="","",IF(ISNUMBER(MATCH(F65,Setup!$B$6:$B$1000,0)),"OK","ORPHAN"))</f>
        <v>OK</v>
      </c>
    </row>
    <row r="66" spans="1:7" ht="15" customHeight="1" x14ac:dyDescent="0.35">
      <c r="A66" s="5" t="s">
        <v>195</v>
      </c>
      <c r="B66" s="5" t="s">
        <v>410</v>
      </c>
      <c r="C66" s="5">
        <f>'Employee Master'!A66</f>
        <v>0</v>
      </c>
      <c r="D66" s="5" t="str">
        <f>IFERROR(IF(C66="","",INDEX('Employee Master'!$B$5:$B$104,MATCH(C66,'Employee Master'!$A$5:$A$104,0))),"")</f>
        <v/>
      </c>
      <c r="E66" s="5" t="s">
        <v>199</v>
      </c>
      <c r="F66" s="5">
        <f>'Employee Master'!C66</f>
        <v>0</v>
      </c>
      <c r="G66" s="5" t="str">
        <f>IF(F66="","",IF(ISNUMBER(MATCH(F66,Setup!$B$6:$B$1000,0)),"OK","ORPHAN"))</f>
        <v>OK</v>
      </c>
    </row>
    <row r="67" spans="1:7" ht="15" customHeight="1" x14ac:dyDescent="0.35">
      <c r="A67" s="5" t="s">
        <v>195</v>
      </c>
      <c r="B67" s="5" t="s">
        <v>411</v>
      </c>
      <c r="C67" s="5">
        <f>'Employee Master'!A67</f>
        <v>0</v>
      </c>
      <c r="D67" s="5" t="str">
        <f>IFERROR(IF(C67="","",INDEX('Employee Master'!$B$5:$B$104,MATCH(C67,'Employee Master'!$A$5:$A$104,0))),"")</f>
        <v/>
      </c>
      <c r="E67" s="5" t="s">
        <v>199</v>
      </c>
      <c r="F67" s="5">
        <f>'Employee Master'!C67</f>
        <v>0</v>
      </c>
      <c r="G67" s="5" t="str">
        <f>IF(F67="","",IF(ISNUMBER(MATCH(F67,Setup!$B$6:$B$1000,0)),"OK","ORPHAN"))</f>
        <v>OK</v>
      </c>
    </row>
    <row r="68" spans="1:7" ht="15" customHeight="1" x14ac:dyDescent="0.35">
      <c r="A68" s="5" t="s">
        <v>195</v>
      </c>
      <c r="B68" s="5" t="s">
        <v>412</v>
      </c>
      <c r="C68" s="5">
        <f>'Employee Master'!A68</f>
        <v>0</v>
      </c>
      <c r="D68" s="5" t="str">
        <f>IFERROR(IF(C68="","",INDEX('Employee Master'!$B$5:$B$104,MATCH(C68,'Employee Master'!$A$5:$A$104,0))),"")</f>
        <v/>
      </c>
      <c r="E68" s="5" t="s">
        <v>199</v>
      </c>
      <c r="F68" s="5">
        <f>'Employee Master'!C68</f>
        <v>0</v>
      </c>
      <c r="G68" s="5" t="str">
        <f>IF(F68="","",IF(ISNUMBER(MATCH(F68,Setup!$B$6:$B$1000,0)),"OK","ORPHAN"))</f>
        <v>OK</v>
      </c>
    </row>
    <row r="69" spans="1:7" ht="15" customHeight="1" x14ac:dyDescent="0.35">
      <c r="A69" s="5" t="s">
        <v>195</v>
      </c>
      <c r="B69" s="5" t="s">
        <v>413</v>
      </c>
      <c r="C69" s="5">
        <f>'Employee Master'!A69</f>
        <v>0</v>
      </c>
      <c r="D69" s="5" t="str">
        <f>IFERROR(IF(C69="","",INDEX('Employee Master'!$B$5:$B$104,MATCH(C69,'Employee Master'!$A$5:$A$104,0))),"")</f>
        <v/>
      </c>
      <c r="E69" s="5" t="s">
        <v>199</v>
      </c>
      <c r="F69" s="5">
        <f>'Employee Master'!C69</f>
        <v>0</v>
      </c>
      <c r="G69" s="5" t="str">
        <f>IF(F69="","",IF(ISNUMBER(MATCH(F69,Setup!$B$6:$B$1000,0)),"OK","ORPHAN"))</f>
        <v>OK</v>
      </c>
    </row>
    <row r="70" spans="1:7" ht="15" customHeight="1" x14ac:dyDescent="0.35">
      <c r="A70" s="5" t="s">
        <v>195</v>
      </c>
      <c r="B70" s="5" t="s">
        <v>414</v>
      </c>
      <c r="C70" s="5">
        <f>'Employee Master'!A70</f>
        <v>0</v>
      </c>
      <c r="D70" s="5" t="str">
        <f>IFERROR(IF(C70="","",INDEX('Employee Master'!$B$5:$B$104,MATCH(C70,'Employee Master'!$A$5:$A$104,0))),"")</f>
        <v/>
      </c>
      <c r="E70" s="5" t="s">
        <v>199</v>
      </c>
      <c r="F70" s="5">
        <f>'Employee Master'!C70</f>
        <v>0</v>
      </c>
      <c r="G70" s="5" t="str">
        <f>IF(F70="","",IF(ISNUMBER(MATCH(F70,Setup!$B$6:$B$1000,0)),"OK","ORPHAN"))</f>
        <v>OK</v>
      </c>
    </row>
    <row r="71" spans="1:7" ht="15" customHeight="1" x14ac:dyDescent="0.35">
      <c r="A71" s="5" t="s">
        <v>195</v>
      </c>
      <c r="B71" s="5" t="s">
        <v>415</v>
      </c>
      <c r="C71" s="5">
        <f>'Employee Master'!A71</f>
        <v>0</v>
      </c>
      <c r="D71" s="5" t="str">
        <f>IFERROR(IF(C71="","",INDEX('Employee Master'!$B$5:$B$104,MATCH(C71,'Employee Master'!$A$5:$A$104,0))),"")</f>
        <v/>
      </c>
      <c r="E71" s="5" t="s">
        <v>199</v>
      </c>
      <c r="F71" s="5">
        <f>'Employee Master'!C71</f>
        <v>0</v>
      </c>
      <c r="G71" s="5" t="str">
        <f>IF(F71="","",IF(ISNUMBER(MATCH(F71,Setup!$B$6:$B$1000,0)),"OK","ORPHAN"))</f>
        <v>OK</v>
      </c>
    </row>
    <row r="72" spans="1:7" ht="15" customHeight="1" x14ac:dyDescent="0.35">
      <c r="A72" s="5" t="s">
        <v>195</v>
      </c>
      <c r="B72" s="5" t="s">
        <v>416</v>
      </c>
      <c r="C72" s="5">
        <f>'Employee Master'!A72</f>
        <v>0</v>
      </c>
      <c r="D72" s="5" t="str">
        <f>IFERROR(IF(C72="","",INDEX('Employee Master'!$B$5:$B$104,MATCH(C72,'Employee Master'!$A$5:$A$104,0))),"")</f>
        <v/>
      </c>
      <c r="E72" s="5" t="s">
        <v>199</v>
      </c>
      <c r="F72" s="5">
        <f>'Employee Master'!C72</f>
        <v>0</v>
      </c>
      <c r="G72" s="5" t="str">
        <f>IF(F72="","",IF(ISNUMBER(MATCH(F72,Setup!$B$6:$B$1000,0)),"OK","ORPHAN"))</f>
        <v>OK</v>
      </c>
    </row>
    <row r="73" spans="1:7" ht="15" customHeight="1" x14ac:dyDescent="0.35">
      <c r="A73" s="5" t="s">
        <v>195</v>
      </c>
      <c r="B73" s="5" t="s">
        <v>417</v>
      </c>
      <c r="C73" s="5">
        <f>'Employee Master'!A73</f>
        <v>0</v>
      </c>
      <c r="D73" s="5" t="str">
        <f>IFERROR(IF(C73="","",INDEX('Employee Master'!$B$5:$B$104,MATCH(C73,'Employee Master'!$A$5:$A$104,0))),"")</f>
        <v/>
      </c>
      <c r="E73" s="5" t="s">
        <v>199</v>
      </c>
      <c r="F73" s="5">
        <f>'Employee Master'!C73</f>
        <v>0</v>
      </c>
      <c r="G73" s="5" t="str">
        <f>IF(F73="","",IF(ISNUMBER(MATCH(F73,Setup!$B$6:$B$1000,0)),"OK","ORPHAN"))</f>
        <v>OK</v>
      </c>
    </row>
    <row r="74" spans="1:7" ht="15" customHeight="1" x14ac:dyDescent="0.35">
      <c r="A74" s="5" t="s">
        <v>195</v>
      </c>
      <c r="B74" s="5" t="s">
        <v>418</v>
      </c>
      <c r="C74" s="5">
        <f>'Employee Master'!A74</f>
        <v>0</v>
      </c>
      <c r="D74" s="5" t="str">
        <f>IFERROR(IF(C74="","",INDEX('Employee Master'!$B$5:$B$104,MATCH(C74,'Employee Master'!$A$5:$A$104,0))),"")</f>
        <v/>
      </c>
      <c r="E74" s="5" t="s">
        <v>199</v>
      </c>
      <c r="F74" s="5">
        <f>'Employee Master'!C74</f>
        <v>0</v>
      </c>
      <c r="G74" s="5" t="str">
        <f>IF(F74="","",IF(ISNUMBER(MATCH(F74,Setup!$B$6:$B$1000,0)),"OK","ORPHAN"))</f>
        <v>OK</v>
      </c>
    </row>
    <row r="75" spans="1:7" ht="15" customHeight="1" x14ac:dyDescent="0.35">
      <c r="A75" s="5" t="s">
        <v>195</v>
      </c>
      <c r="B75" s="5" t="s">
        <v>419</v>
      </c>
      <c r="C75" s="5">
        <f>'Employee Master'!A75</f>
        <v>0</v>
      </c>
      <c r="D75" s="5" t="str">
        <f>IFERROR(IF(C75="","",INDEX('Employee Master'!$B$5:$B$104,MATCH(C75,'Employee Master'!$A$5:$A$104,0))),"")</f>
        <v/>
      </c>
      <c r="E75" s="5" t="s">
        <v>199</v>
      </c>
      <c r="F75" s="5">
        <f>'Employee Master'!C75</f>
        <v>0</v>
      </c>
      <c r="G75" s="5" t="str">
        <f>IF(F75="","",IF(ISNUMBER(MATCH(F75,Setup!$B$6:$B$1000,0)),"OK","ORPHAN"))</f>
        <v>OK</v>
      </c>
    </row>
    <row r="76" spans="1:7" ht="15" customHeight="1" x14ac:dyDescent="0.35">
      <c r="A76" s="5" t="s">
        <v>195</v>
      </c>
      <c r="B76" s="5" t="s">
        <v>420</v>
      </c>
      <c r="C76" s="5">
        <f>'Employee Master'!A76</f>
        <v>0</v>
      </c>
      <c r="D76" s="5" t="str">
        <f>IFERROR(IF(C76="","",INDEX('Employee Master'!$B$5:$B$104,MATCH(C76,'Employee Master'!$A$5:$A$104,0))),"")</f>
        <v/>
      </c>
      <c r="E76" s="5" t="s">
        <v>199</v>
      </c>
      <c r="F76" s="5">
        <f>'Employee Master'!C76</f>
        <v>0</v>
      </c>
      <c r="G76" s="5" t="str">
        <f>IF(F76="","",IF(ISNUMBER(MATCH(F76,Setup!$B$6:$B$1000,0)),"OK","ORPHAN"))</f>
        <v>OK</v>
      </c>
    </row>
    <row r="77" spans="1:7" ht="15" customHeight="1" x14ac:dyDescent="0.35">
      <c r="A77" s="5" t="s">
        <v>195</v>
      </c>
      <c r="B77" s="5" t="s">
        <v>421</v>
      </c>
      <c r="C77" s="5">
        <f>'Employee Master'!A77</f>
        <v>0</v>
      </c>
      <c r="D77" s="5" t="str">
        <f>IFERROR(IF(C77="","",INDEX('Employee Master'!$B$5:$B$104,MATCH(C77,'Employee Master'!$A$5:$A$104,0))),"")</f>
        <v/>
      </c>
      <c r="E77" s="5" t="s">
        <v>199</v>
      </c>
      <c r="F77" s="5">
        <f>'Employee Master'!C77</f>
        <v>0</v>
      </c>
      <c r="G77" s="5" t="str">
        <f>IF(F77="","",IF(ISNUMBER(MATCH(F77,Setup!$B$6:$B$1000,0)),"OK","ORPHAN"))</f>
        <v>OK</v>
      </c>
    </row>
    <row r="78" spans="1:7" ht="15" customHeight="1" x14ac:dyDescent="0.35">
      <c r="A78" s="5" t="s">
        <v>195</v>
      </c>
      <c r="B78" s="5" t="s">
        <v>422</v>
      </c>
      <c r="C78" s="5">
        <f>'Employee Master'!A78</f>
        <v>0</v>
      </c>
      <c r="D78" s="5" t="str">
        <f>IFERROR(IF(C78="","",INDEX('Employee Master'!$B$5:$B$104,MATCH(C78,'Employee Master'!$A$5:$A$104,0))),"")</f>
        <v/>
      </c>
      <c r="E78" s="5" t="s">
        <v>199</v>
      </c>
      <c r="F78" s="5">
        <f>'Employee Master'!C78</f>
        <v>0</v>
      </c>
      <c r="G78" s="5" t="str">
        <f>IF(F78="","",IF(ISNUMBER(MATCH(F78,Setup!$B$6:$B$1000,0)),"OK","ORPHAN"))</f>
        <v>OK</v>
      </c>
    </row>
    <row r="79" spans="1:7" ht="15" customHeight="1" x14ac:dyDescent="0.35">
      <c r="A79" s="5" t="s">
        <v>195</v>
      </c>
      <c r="B79" s="5" t="s">
        <v>423</v>
      </c>
      <c r="C79" s="5">
        <f>'Employee Master'!A79</f>
        <v>0</v>
      </c>
      <c r="D79" s="5" t="str">
        <f>IFERROR(IF(C79="","",INDEX('Employee Master'!$B$5:$B$104,MATCH(C79,'Employee Master'!$A$5:$A$104,0))),"")</f>
        <v/>
      </c>
      <c r="E79" s="5" t="s">
        <v>199</v>
      </c>
      <c r="F79" s="5">
        <f>'Employee Master'!C79</f>
        <v>0</v>
      </c>
      <c r="G79" s="5" t="str">
        <f>IF(F79="","",IF(ISNUMBER(MATCH(F79,Setup!$B$6:$B$1000,0)),"OK","ORPHAN"))</f>
        <v>OK</v>
      </c>
    </row>
    <row r="80" spans="1:7" ht="15" customHeight="1" x14ac:dyDescent="0.35">
      <c r="A80" s="5" t="s">
        <v>195</v>
      </c>
      <c r="B80" s="5" t="s">
        <v>424</v>
      </c>
      <c r="C80" s="5">
        <f>'Employee Master'!A80</f>
        <v>0</v>
      </c>
      <c r="D80" s="5" t="str">
        <f>IFERROR(IF(C80="","",INDEX('Employee Master'!$B$5:$B$104,MATCH(C80,'Employee Master'!$A$5:$A$104,0))),"")</f>
        <v/>
      </c>
      <c r="E80" s="5" t="s">
        <v>199</v>
      </c>
      <c r="F80" s="5">
        <f>'Employee Master'!C80</f>
        <v>0</v>
      </c>
      <c r="G80" s="5" t="str">
        <f>IF(F80="","",IF(ISNUMBER(MATCH(F80,Setup!$B$6:$B$1000,0)),"OK","ORPHAN"))</f>
        <v>OK</v>
      </c>
    </row>
    <row r="81" spans="1:7" ht="15" customHeight="1" x14ac:dyDescent="0.35">
      <c r="A81" s="5" t="s">
        <v>195</v>
      </c>
      <c r="B81" s="5" t="s">
        <v>425</v>
      </c>
      <c r="C81" s="5">
        <f>'Employee Master'!A81</f>
        <v>0</v>
      </c>
      <c r="D81" s="5" t="str">
        <f>IFERROR(IF(C81="","",INDEX('Employee Master'!$B$5:$B$104,MATCH(C81,'Employee Master'!$A$5:$A$104,0))),"")</f>
        <v/>
      </c>
      <c r="E81" s="5" t="s">
        <v>199</v>
      </c>
      <c r="F81" s="5">
        <f>'Employee Master'!C81</f>
        <v>0</v>
      </c>
      <c r="G81" s="5" t="str">
        <f>IF(F81="","",IF(ISNUMBER(MATCH(F81,Setup!$B$6:$B$1000,0)),"OK","ORPHAN"))</f>
        <v>OK</v>
      </c>
    </row>
    <row r="82" spans="1:7" ht="15" customHeight="1" x14ac:dyDescent="0.35">
      <c r="A82" s="5" t="s">
        <v>195</v>
      </c>
      <c r="B82" s="5" t="s">
        <v>426</v>
      </c>
      <c r="C82" s="5">
        <f>'Employee Master'!A82</f>
        <v>0</v>
      </c>
      <c r="D82" s="5" t="str">
        <f>IFERROR(IF(C82="","",INDEX('Employee Master'!$B$5:$B$104,MATCH(C82,'Employee Master'!$A$5:$A$104,0))),"")</f>
        <v/>
      </c>
      <c r="E82" s="5" t="s">
        <v>199</v>
      </c>
      <c r="F82" s="5">
        <f>'Employee Master'!C82</f>
        <v>0</v>
      </c>
      <c r="G82" s="5" t="str">
        <f>IF(F82="","",IF(ISNUMBER(MATCH(F82,Setup!$B$6:$B$1000,0)),"OK","ORPHAN"))</f>
        <v>OK</v>
      </c>
    </row>
    <row r="83" spans="1:7" ht="15" customHeight="1" x14ac:dyDescent="0.35">
      <c r="A83" s="5" t="s">
        <v>195</v>
      </c>
      <c r="B83" s="5" t="s">
        <v>427</v>
      </c>
      <c r="C83" s="5">
        <f>'Employee Master'!A83</f>
        <v>0</v>
      </c>
      <c r="D83" s="5" t="str">
        <f>IFERROR(IF(C83="","",INDEX('Employee Master'!$B$5:$B$104,MATCH(C83,'Employee Master'!$A$5:$A$104,0))),"")</f>
        <v/>
      </c>
      <c r="E83" s="5" t="s">
        <v>199</v>
      </c>
      <c r="F83" s="5">
        <f>'Employee Master'!C83</f>
        <v>0</v>
      </c>
      <c r="G83" s="5" t="str">
        <f>IF(F83="","",IF(ISNUMBER(MATCH(F83,Setup!$B$6:$B$1000,0)),"OK","ORPHAN"))</f>
        <v>OK</v>
      </c>
    </row>
    <row r="84" spans="1:7" ht="15" customHeight="1" x14ac:dyDescent="0.35">
      <c r="A84" s="5" t="s">
        <v>195</v>
      </c>
      <c r="B84" s="5" t="s">
        <v>428</v>
      </c>
      <c r="C84" s="5">
        <f>'Employee Master'!A84</f>
        <v>0</v>
      </c>
      <c r="D84" s="5" t="str">
        <f>IFERROR(IF(C84="","",INDEX('Employee Master'!$B$5:$B$104,MATCH(C84,'Employee Master'!$A$5:$A$104,0))),"")</f>
        <v/>
      </c>
      <c r="E84" s="5" t="s">
        <v>199</v>
      </c>
      <c r="F84" s="5">
        <f>'Employee Master'!C84</f>
        <v>0</v>
      </c>
      <c r="G84" s="5" t="str">
        <f>IF(F84="","",IF(ISNUMBER(MATCH(F84,Setup!$B$6:$B$1000,0)),"OK","ORPHAN"))</f>
        <v>OK</v>
      </c>
    </row>
    <row r="85" spans="1:7" ht="15" customHeight="1" x14ac:dyDescent="0.35">
      <c r="A85" s="5" t="s">
        <v>195</v>
      </c>
      <c r="B85" s="5" t="s">
        <v>429</v>
      </c>
      <c r="C85" s="5">
        <f>'Employee Master'!A85</f>
        <v>0</v>
      </c>
      <c r="D85" s="5" t="str">
        <f>IFERROR(IF(C85="","",INDEX('Employee Master'!$B$5:$B$104,MATCH(C85,'Employee Master'!$A$5:$A$104,0))),"")</f>
        <v/>
      </c>
      <c r="E85" s="5" t="s">
        <v>199</v>
      </c>
      <c r="F85" s="5">
        <f>'Employee Master'!C85</f>
        <v>0</v>
      </c>
      <c r="G85" s="5" t="str">
        <f>IF(F85="","",IF(ISNUMBER(MATCH(F85,Setup!$B$6:$B$1000,0)),"OK","ORPHAN"))</f>
        <v>OK</v>
      </c>
    </row>
    <row r="86" spans="1:7" ht="15" customHeight="1" x14ac:dyDescent="0.35">
      <c r="A86" s="5" t="s">
        <v>195</v>
      </c>
      <c r="B86" s="5" t="s">
        <v>430</v>
      </c>
      <c r="C86" s="5">
        <f>'Employee Master'!A86</f>
        <v>0</v>
      </c>
      <c r="D86" s="5" t="str">
        <f>IFERROR(IF(C86="","",INDEX('Employee Master'!$B$5:$B$104,MATCH(C86,'Employee Master'!$A$5:$A$104,0))),"")</f>
        <v/>
      </c>
      <c r="E86" s="5" t="s">
        <v>199</v>
      </c>
      <c r="F86" s="5">
        <f>'Employee Master'!C86</f>
        <v>0</v>
      </c>
      <c r="G86" s="5" t="str">
        <f>IF(F86="","",IF(ISNUMBER(MATCH(F86,Setup!$B$6:$B$1000,0)),"OK","ORPHAN"))</f>
        <v>OK</v>
      </c>
    </row>
    <row r="87" spans="1:7" ht="15" customHeight="1" x14ac:dyDescent="0.35">
      <c r="A87" s="5" t="s">
        <v>195</v>
      </c>
      <c r="B87" s="5" t="s">
        <v>431</v>
      </c>
      <c r="C87" s="5">
        <f>'Employee Master'!A87</f>
        <v>0</v>
      </c>
      <c r="D87" s="5" t="str">
        <f>IFERROR(IF(C87="","",INDEX('Employee Master'!$B$5:$B$104,MATCH(C87,'Employee Master'!$A$5:$A$104,0))),"")</f>
        <v/>
      </c>
      <c r="E87" s="5" t="s">
        <v>199</v>
      </c>
      <c r="F87" s="5">
        <f>'Employee Master'!C87</f>
        <v>0</v>
      </c>
      <c r="G87" s="5" t="str">
        <f>IF(F87="","",IF(ISNUMBER(MATCH(F87,Setup!$B$6:$B$1000,0)),"OK","ORPHAN"))</f>
        <v>OK</v>
      </c>
    </row>
    <row r="88" spans="1:7" ht="15" customHeight="1" x14ac:dyDescent="0.35">
      <c r="A88" s="5" t="s">
        <v>195</v>
      </c>
      <c r="B88" s="5" t="s">
        <v>432</v>
      </c>
      <c r="C88" s="5">
        <f>'Employee Master'!A88</f>
        <v>0</v>
      </c>
      <c r="D88" s="5" t="str">
        <f>IFERROR(IF(C88="","",INDEX('Employee Master'!$B$5:$B$104,MATCH(C88,'Employee Master'!$A$5:$A$104,0))),"")</f>
        <v/>
      </c>
      <c r="E88" s="5" t="s">
        <v>199</v>
      </c>
      <c r="F88" s="5">
        <f>'Employee Master'!C88</f>
        <v>0</v>
      </c>
      <c r="G88" s="5" t="str">
        <f>IF(F88="","",IF(ISNUMBER(MATCH(F88,Setup!$B$6:$B$1000,0)),"OK","ORPHAN"))</f>
        <v>OK</v>
      </c>
    </row>
    <row r="89" spans="1:7" ht="15" customHeight="1" x14ac:dyDescent="0.35">
      <c r="A89" s="5" t="s">
        <v>195</v>
      </c>
      <c r="B89" s="5" t="s">
        <v>433</v>
      </c>
      <c r="C89" s="5">
        <f>'Employee Master'!A89</f>
        <v>0</v>
      </c>
      <c r="D89" s="5" t="str">
        <f>IFERROR(IF(C89="","",INDEX('Employee Master'!$B$5:$B$104,MATCH(C89,'Employee Master'!$A$5:$A$104,0))),"")</f>
        <v/>
      </c>
      <c r="E89" s="5" t="s">
        <v>199</v>
      </c>
      <c r="F89" s="5">
        <f>'Employee Master'!C89</f>
        <v>0</v>
      </c>
      <c r="G89" s="5" t="str">
        <f>IF(F89="","",IF(ISNUMBER(MATCH(F89,Setup!$B$6:$B$1000,0)),"OK","ORPHAN"))</f>
        <v>OK</v>
      </c>
    </row>
    <row r="90" spans="1:7" ht="15" customHeight="1" x14ac:dyDescent="0.35">
      <c r="A90" s="5" t="s">
        <v>195</v>
      </c>
      <c r="B90" s="5" t="s">
        <v>434</v>
      </c>
      <c r="C90" s="5">
        <f>'Employee Master'!A90</f>
        <v>0</v>
      </c>
      <c r="D90" s="5" t="str">
        <f>IFERROR(IF(C90="","",INDEX('Employee Master'!$B$5:$B$104,MATCH(C90,'Employee Master'!$A$5:$A$104,0))),"")</f>
        <v/>
      </c>
      <c r="E90" s="5" t="s">
        <v>199</v>
      </c>
      <c r="F90" s="5">
        <f>'Employee Master'!C90</f>
        <v>0</v>
      </c>
      <c r="G90" s="5" t="str">
        <f>IF(F90="","",IF(ISNUMBER(MATCH(F90,Setup!$B$6:$B$1000,0)),"OK","ORPHAN"))</f>
        <v>OK</v>
      </c>
    </row>
    <row r="91" spans="1:7" ht="15" customHeight="1" x14ac:dyDescent="0.35">
      <c r="A91" s="5" t="s">
        <v>195</v>
      </c>
      <c r="B91" s="5" t="s">
        <v>435</v>
      </c>
      <c r="C91" s="5">
        <f>'Employee Master'!A91</f>
        <v>0</v>
      </c>
      <c r="D91" s="5" t="str">
        <f>IFERROR(IF(C91="","",INDEX('Employee Master'!$B$5:$B$104,MATCH(C91,'Employee Master'!$A$5:$A$104,0))),"")</f>
        <v/>
      </c>
      <c r="E91" s="5" t="s">
        <v>199</v>
      </c>
      <c r="F91" s="5">
        <f>'Employee Master'!C91</f>
        <v>0</v>
      </c>
      <c r="G91" s="5" t="str">
        <f>IF(F91="","",IF(ISNUMBER(MATCH(F91,Setup!$B$6:$B$1000,0)),"OK","ORPHAN"))</f>
        <v>OK</v>
      </c>
    </row>
    <row r="92" spans="1:7" ht="15" customHeight="1" x14ac:dyDescent="0.35">
      <c r="A92" s="5" t="s">
        <v>195</v>
      </c>
      <c r="B92" s="5" t="s">
        <v>436</v>
      </c>
      <c r="C92" s="5">
        <f>'Employee Master'!A92</f>
        <v>0</v>
      </c>
      <c r="D92" s="5" t="str">
        <f>IFERROR(IF(C92="","",INDEX('Employee Master'!$B$5:$B$104,MATCH(C92,'Employee Master'!$A$5:$A$104,0))),"")</f>
        <v/>
      </c>
      <c r="E92" s="5" t="s">
        <v>199</v>
      </c>
      <c r="F92" s="5">
        <f>'Employee Master'!C92</f>
        <v>0</v>
      </c>
      <c r="G92" s="5" t="str">
        <f>IF(F92="","",IF(ISNUMBER(MATCH(F92,Setup!$B$6:$B$1000,0)),"OK","ORPHAN"))</f>
        <v>OK</v>
      </c>
    </row>
    <row r="93" spans="1:7" ht="15" customHeight="1" x14ac:dyDescent="0.35">
      <c r="A93" s="5" t="s">
        <v>195</v>
      </c>
      <c r="B93" s="5" t="s">
        <v>437</v>
      </c>
      <c r="C93" s="5">
        <f>'Employee Master'!A93</f>
        <v>0</v>
      </c>
      <c r="D93" s="5" t="str">
        <f>IFERROR(IF(C93="","",INDEX('Employee Master'!$B$5:$B$104,MATCH(C93,'Employee Master'!$A$5:$A$104,0))),"")</f>
        <v/>
      </c>
      <c r="E93" s="5" t="s">
        <v>199</v>
      </c>
      <c r="F93" s="5">
        <f>'Employee Master'!C93</f>
        <v>0</v>
      </c>
      <c r="G93" s="5" t="str">
        <f>IF(F93="","",IF(ISNUMBER(MATCH(F93,Setup!$B$6:$B$1000,0)),"OK","ORPHAN"))</f>
        <v>OK</v>
      </c>
    </row>
    <row r="94" spans="1:7" ht="15" customHeight="1" x14ac:dyDescent="0.35">
      <c r="A94" s="5" t="s">
        <v>195</v>
      </c>
      <c r="B94" s="5" t="s">
        <v>438</v>
      </c>
      <c r="C94" s="5">
        <f>'Employee Master'!A94</f>
        <v>0</v>
      </c>
      <c r="D94" s="5" t="str">
        <f>IFERROR(IF(C94="","",INDEX('Employee Master'!$B$5:$B$104,MATCH(C94,'Employee Master'!$A$5:$A$104,0))),"")</f>
        <v/>
      </c>
      <c r="E94" s="5" t="s">
        <v>199</v>
      </c>
      <c r="F94" s="5">
        <f>'Employee Master'!C94</f>
        <v>0</v>
      </c>
      <c r="G94" s="5" t="str">
        <f>IF(F94="","",IF(ISNUMBER(MATCH(F94,Setup!$B$6:$B$1000,0)),"OK","ORPHAN"))</f>
        <v>OK</v>
      </c>
    </row>
    <row r="95" spans="1:7" ht="15" customHeight="1" x14ac:dyDescent="0.35">
      <c r="A95" s="5" t="s">
        <v>195</v>
      </c>
      <c r="B95" s="5" t="s">
        <v>439</v>
      </c>
      <c r="C95" s="5">
        <f>'Employee Master'!A95</f>
        <v>0</v>
      </c>
      <c r="D95" s="5" t="str">
        <f>IFERROR(IF(C95="","",INDEX('Employee Master'!$B$5:$B$104,MATCH(C95,'Employee Master'!$A$5:$A$104,0))),"")</f>
        <v/>
      </c>
      <c r="E95" s="5" t="s">
        <v>199</v>
      </c>
      <c r="F95" s="5">
        <f>'Employee Master'!C95</f>
        <v>0</v>
      </c>
      <c r="G95" s="5" t="str">
        <f>IF(F95="","",IF(ISNUMBER(MATCH(F95,Setup!$B$6:$B$1000,0)),"OK","ORPHAN"))</f>
        <v>OK</v>
      </c>
    </row>
    <row r="96" spans="1:7" ht="15" customHeight="1" x14ac:dyDescent="0.35">
      <c r="A96" s="5" t="s">
        <v>195</v>
      </c>
      <c r="B96" s="5" t="s">
        <v>440</v>
      </c>
      <c r="C96" s="5">
        <f>'Employee Master'!A96</f>
        <v>0</v>
      </c>
      <c r="D96" s="5" t="str">
        <f>IFERROR(IF(C96="","",INDEX('Employee Master'!$B$5:$B$104,MATCH(C96,'Employee Master'!$A$5:$A$104,0))),"")</f>
        <v/>
      </c>
      <c r="E96" s="5" t="s">
        <v>199</v>
      </c>
      <c r="F96" s="5">
        <f>'Employee Master'!C96</f>
        <v>0</v>
      </c>
      <c r="G96" s="5" t="str">
        <f>IF(F96="","",IF(ISNUMBER(MATCH(F96,Setup!$B$6:$B$1000,0)),"OK","ORPHAN"))</f>
        <v>OK</v>
      </c>
    </row>
    <row r="97" spans="1:7" ht="15" customHeight="1" x14ac:dyDescent="0.35">
      <c r="A97" s="5" t="s">
        <v>195</v>
      </c>
      <c r="B97" s="5" t="s">
        <v>441</v>
      </c>
      <c r="C97" s="5">
        <f>'Employee Master'!A97</f>
        <v>0</v>
      </c>
      <c r="D97" s="5" t="str">
        <f>IFERROR(IF(C97="","",INDEX('Employee Master'!$B$5:$B$104,MATCH(C97,'Employee Master'!$A$5:$A$104,0))),"")</f>
        <v/>
      </c>
      <c r="E97" s="5" t="s">
        <v>199</v>
      </c>
      <c r="F97" s="5">
        <f>'Employee Master'!C97</f>
        <v>0</v>
      </c>
      <c r="G97" s="5" t="str">
        <f>IF(F97="","",IF(ISNUMBER(MATCH(F97,Setup!$B$6:$B$1000,0)),"OK","ORPHAN"))</f>
        <v>OK</v>
      </c>
    </row>
    <row r="98" spans="1:7" ht="15" customHeight="1" x14ac:dyDescent="0.35">
      <c r="A98" s="5" t="s">
        <v>195</v>
      </c>
      <c r="B98" s="5" t="s">
        <v>442</v>
      </c>
      <c r="C98" s="5">
        <f>'Employee Master'!A98</f>
        <v>0</v>
      </c>
      <c r="D98" s="5" t="str">
        <f>IFERROR(IF(C98="","",INDEX('Employee Master'!$B$5:$B$104,MATCH(C98,'Employee Master'!$A$5:$A$104,0))),"")</f>
        <v/>
      </c>
      <c r="E98" s="5" t="s">
        <v>199</v>
      </c>
      <c r="F98" s="5">
        <f>'Employee Master'!C98</f>
        <v>0</v>
      </c>
      <c r="G98" s="5" t="str">
        <f>IF(F98="","",IF(ISNUMBER(MATCH(F98,Setup!$B$6:$B$1000,0)),"OK","ORPHAN"))</f>
        <v>OK</v>
      </c>
    </row>
    <row r="99" spans="1:7" ht="15" customHeight="1" x14ac:dyDescent="0.35">
      <c r="A99" s="5" t="s">
        <v>195</v>
      </c>
      <c r="B99" s="5" t="s">
        <v>443</v>
      </c>
      <c r="C99" s="5">
        <f>'Employee Master'!A99</f>
        <v>0</v>
      </c>
      <c r="D99" s="5" t="str">
        <f>IFERROR(IF(C99="","",INDEX('Employee Master'!$B$5:$B$104,MATCH(C99,'Employee Master'!$A$5:$A$104,0))),"")</f>
        <v/>
      </c>
      <c r="E99" s="5" t="s">
        <v>199</v>
      </c>
      <c r="F99" s="5">
        <f>'Employee Master'!C99</f>
        <v>0</v>
      </c>
      <c r="G99" s="5" t="str">
        <f>IF(F99="","",IF(ISNUMBER(MATCH(F99,Setup!$B$6:$B$1000,0)),"OK","ORPHAN"))</f>
        <v>OK</v>
      </c>
    </row>
    <row r="100" spans="1:7" ht="15" customHeight="1" x14ac:dyDescent="0.35">
      <c r="A100" s="5" t="s">
        <v>195</v>
      </c>
      <c r="B100" s="5" t="s">
        <v>444</v>
      </c>
      <c r="C100" s="5">
        <f>'Employee Master'!A100</f>
        <v>0</v>
      </c>
      <c r="D100" s="5" t="str">
        <f>IFERROR(IF(C100="","",INDEX('Employee Master'!$B$5:$B$104,MATCH(C100,'Employee Master'!$A$5:$A$104,0))),"")</f>
        <v/>
      </c>
      <c r="E100" s="5" t="s">
        <v>199</v>
      </c>
      <c r="F100" s="5">
        <f>'Employee Master'!C100</f>
        <v>0</v>
      </c>
      <c r="G100" s="5" t="str">
        <f>IF(F100="","",IF(ISNUMBER(MATCH(F100,Setup!$B$6:$B$1000,0)),"OK","ORPHAN"))</f>
        <v>OK</v>
      </c>
    </row>
    <row r="101" spans="1:7" ht="15" customHeight="1" x14ac:dyDescent="0.35">
      <c r="A101" s="5" t="s">
        <v>195</v>
      </c>
      <c r="B101" s="5" t="s">
        <v>445</v>
      </c>
      <c r="C101" s="5">
        <f>'Employee Master'!A101</f>
        <v>0</v>
      </c>
      <c r="D101" s="5" t="str">
        <f>IFERROR(IF(C101="","",INDEX('Employee Master'!$B$5:$B$104,MATCH(C101,'Employee Master'!$A$5:$A$104,0))),"")</f>
        <v/>
      </c>
      <c r="E101" s="5" t="s">
        <v>199</v>
      </c>
      <c r="F101" s="5">
        <f>'Employee Master'!C101</f>
        <v>0</v>
      </c>
      <c r="G101" s="5" t="str">
        <f>IF(F101="","",IF(ISNUMBER(MATCH(F101,Setup!$B$6:$B$1000,0)),"OK","ORPHAN"))</f>
        <v>OK</v>
      </c>
    </row>
    <row r="102" spans="1:7" ht="15" customHeight="1" x14ac:dyDescent="0.35">
      <c r="A102" s="5" t="s">
        <v>195</v>
      </c>
      <c r="B102" s="5" t="s">
        <v>446</v>
      </c>
      <c r="C102" s="5">
        <f>'Employee Master'!A102</f>
        <v>0</v>
      </c>
      <c r="D102" s="5" t="str">
        <f>IFERROR(IF(C102="","",INDEX('Employee Master'!$B$5:$B$104,MATCH(C102,'Employee Master'!$A$5:$A$104,0))),"")</f>
        <v/>
      </c>
      <c r="E102" s="5" t="s">
        <v>199</v>
      </c>
      <c r="F102" s="5">
        <f>'Employee Master'!C102</f>
        <v>0</v>
      </c>
      <c r="G102" s="5" t="str">
        <f>IF(F102="","",IF(ISNUMBER(MATCH(F102,Setup!$B$6:$B$1000,0)),"OK","ORPHAN"))</f>
        <v>OK</v>
      </c>
    </row>
    <row r="103" spans="1:7" ht="15" customHeight="1" x14ac:dyDescent="0.35">
      <c r="A103" s="5" t="s">
        <v>195</v>
      </c>
      <c r="B103" s="5" t="s">
        <v>447</v>
      </c>
      <c r="C103" s="5">
        <f>'Employee Master'!A103</f>
        <v>0</v>
      </c>
      <c r="D103" s="5" t="str">
        <f>IFERROR(IF(C103="","",INDEX('Employee Master'!$B$5:$B$104,MATCH(C103,'Employee Master'!$A$5:$A$104,0))),"")</f>
        <v/>
      </c>
      <c r="E103" s="5" t="s">
        <v>199</v>
      </c>
      <c r="F103" s="5">
        <f>'Employee Master'!C103</f>
        <v>0</v>
      </c>
      <c r="G103" s="5" t="str">
        <f>IF(F103="","",IF(ISNUMBER(MATCH(F103,Setup!$B$6:$B$1000,0)),"OK","ORPHAN"))</f>
        <v>OK</v>
      </c>
    </row>
    <row r="104" spans="1:7" ht="15" customHeight="1" x14ac:dyDescent="0.35">
      <c r="A104" s="5" t="s">
        <v>195</v>
      </c>
      <c r="B104" s="5" t="s">
        <v>448</v>
      </c>
      <c r="C104" s="5">
        <f>'Employee Master'!A104</f>
        <v>0</v>
      </c>
      <c r="D104" s="5" t="str">
        <f>IFERROR(IF(C104="","",INDEX('Employee Master'!$B$5:$B$104,MATCH(C104,'Employee Master'!$A$5:$A$104,0))),"")</f>
        <v/>
      </c>
      <c r="E104" s="5" t="s">
        <v>199</v>
      </c>
      <c r="F104" s="5">
        <f>'Employee Master'!C104</f>
        <v>0</v>
      </c>
      <c r="G104" s="5" t="str">
        <f>IF(F104="","",IF(ISNUMBER(MATCH(F104,Setup!$B$6:$B$1000,0)),"OK","ORPHAN"))</f>
        <v>OK</v>
      </c>
    </row>
    <row r="105" spans="1:7" ht="15" customHeight="1" x14ac:dyDescent="0.35">
      <c r="A105" s="5" t="s">
        <v>195</v>
      </c>
      <c r="B105" s="5" t="s">
        <v>449</v>
      </c>
      <c r="C105" s="5" t="str">
        <f>'Employee Master'!A5</f>
        <v>EMP-001</v>
      </c>
      <c r="D105" s="5" t="str">
        <f>IFERROR(IF(C105="","",INDEX('Employee Master'!$B$5:$B$104,MATCH(C105,'Employee Master'!$A$5:$A$104,0))),"")</f>
        <v>Anita Sookhai</v>
      </c>
      <c r="E105" s="5" t="s">
        <v>5</v>
      </c>
      <c r="F105" s="5" t="str">
        <f>'Employee Master'!D5</f>
        <v>Human Resources</v>
      </c>
      <c r="G105" s="5" t="str">
        <f>IF(F105="","",IF(ISNUMBER(MATCH(F105,Setup!$A$6:$A$1000,0)),"OK","ORPHAN"))</f>
        <v>OK</v>
      </c>
    </row>
    <row r="106" spans="1:7" ht="15" customHeight="1" x14ac:dyDescent="0.35">
      <c r="A106" s="5" t="s">
        <v>195</v>
      </c>
      <c r="B106" s="5" t="s">
        <v>450</v>
      </c>
      <c r="C106" s="5" t="str">
        <f>'Employee Master'!A6</f>
        <v>EMP-002</v>
      </c>
      <c r="D106" s="5" t="str">
        <f>IFERROR(IF(C106="","",INDEX('Employee Master'!$B$5:$B$104,MATCH(C106,'Employee Master'!$A$5:$A$104,0))),"")</f>
        <v>Reuben Mohammed</v>
      </c>
      <c r="E106" s="5" t="s">
        <v>5</v>
      </c>
      <c r="F106" s="5" t="str">
        <f>'Employee Master'!D6</f>
        <v>Finance</v>
      </c>
      <c r="G106" s="5" t="str">
        <f>IF(F106="","",IF(ISNUMBER(MATCH(F106,Setup!$A$6:$A$1000,0)),"OK","ORPHAN"))</f>
        <v>OK</v>
      </c>
    </row>
    <row r="107" spans="1:7" ht="15" customHeight="1" x14ac:dyDescent="0.35">
      <c r="A107" s="5" t="s">
        <v>195</v>
      </c>
      <c r="B107" s="5" t="s">
        <v>451</v>
      </c>
      <c r="C107" s="5" t="str">
        <f>'Employee Master'!A7</f>
        <v>EMP-003</v>
      </c>
      <c r="D107" s="5" t="str">
        <f>IFERROR(IF(C107="","",INDEX('Employee Master'!$B$5:$B$104,MATCH(C107,'Employee Master'!$A$5:$A$104,0))),"")</f>
        <v>Keisha Charles</v>
      </c>
      <c r="E107" s="5" t="s">
        <v>5</v>
      </c>
      <c r="F107" s="5" t="str">
        <f>'Employee Master'!D7</f>
        <v>Operations</v>
      </c>
      <c r="G107" s="5" t="str">
        <f>IF(F107="","",IF(ISNUMBER(MATCH(F107,Setup!$A$6:$A$1000,0)),"OK","ORPHAN"))</f>
        <v>OK</v>
      </c>
    </row>
    <row r="108" spans="1:7" ht="15" customHeight="1" x14ac:dyDescent="0.35">
      <c r="A108" s="5" t="s">
        <v>195</v>
      </c>
      <c r="B108" s="5" t="s">
        <v>452</v>
      </c>
      <c r="C108" s="5">
        <f>'Employee Master'!A8</f>
        <v>0</v>
      </c>
      <c r="D108" s="5" t="str">
        <f>IFERROR(IF(C108="","",INDEX('Employee Master'!$B$5:$B$104,MATCH(C108,'Employee Master'!$A$5:$A$104,0))),"")</f>
        <v/>
      </c>
      <c r="E108" s="5" t="s">
        <v>5</v>
      </c>
      <c r="F108" s="5">
        <f>'Employee Master'!D8</f>
        <v>0</v>
      </c>
      <c r="G108" s="5" t="str">
        <f>IF(F108="","",IF(ISNUMBER(MATCH(F108,Setup!$A$6:$A$1000,0)),"OK","ORPHAN"))</f>
        <v>ORPHAN</v>
      </c>
    </row>
    <row r="109" spans="1:7" ht="15" customHeight="1" x14ac:dyDescent="0.35">
      <c r="A109" s="5" t="s">
        <v>195</v>
      </c>
      <c r="B109" s="5" t="s">
        <v>453</v>
      </c>
      <c r="C109" s="5">
        <f>'Employee Master'!A9</f>
        <v>0</v>
      </c>
      <c r="D109" s="5" t="str">
        <f>IFERROR(IF(C109="","",INDEX('Employee Master'!$B$5:$B$104,MATCH(C109,'Employee Master'!$A$5:$A$104,0))),"")</f>
        <v/>
      </c>
      <c r="E109" s="5" t="s">
        <v>5</v>
      </c>
      <c r="F109" s="5">
        <f>'Employee Master'!D9</f>
        <v>0</v>
      </c>
      <c r="G109" s="5" t="str">
        <f>IF(F109="","",IF(ISNUMBER(MATCH(F109,Setup!$A$6:$A$1000,0)),"OK","ORPHAN"))</f>
        <v>ORPHAN</v>
      </c>
    </row>
    <row r="110" spans="1:7" ht="15" customHeight="1" x14ac:dyDescent="0.35">
      <c r="A110" s="5" t="s">
        <v>195</v>
      </c>
      <c r="B110" s="5" t="s">
        <v>454</v>
      </c>
      <c r="C110" s="5">
        <f>'Employee Master'!A10</f>
        <v>0</v>
      </c>
      <c r="D110" s="5" t="str">
        <f>IFERROR(IF(C110="","",INDEX('Employee Master'!$B$5:$B$104,MATCH(C110,'Employee Master'!$A$5:$A$104,0))),"")</f>
        <v/>
      </c>
      <c r="E110" s="5" t="s">
        <v>5</v>
      </c>
      <c r="F110" s="5">
        <f>'Employee Master'!D10</f>
        <v>0</v>
      </c>
      <c r="G110" s="5" t="str">
        <f>IF(F110="","",IF(ISNUMBER(MATCH(F110,Setup!$A$6:$A$1000,0)),"OK","ORPHAN"))</f>
        <v>ORPHAN</v>
      </c>
    </row>
    <row r="111" spans="1:7" ht="15" customHeight="1" x14ac:dyDescent="0.35">
      <c r="A111" s="5" t="s">
        <v>195</v>
      </c>
      <c r="B111" s="5" t="s">
        <v>455</v>
      </c>
      <c r="C111" s="5">
        <f>'Employee Master'!A11</f>
        <v>0</v>
      </c>
      <c r="D111" s="5" t="str">
        <f>IFERROR(IF(C111="","",INDEX('Employee Master'!$B$5:$B$104,MATCH(C111,'Employee Master'!$A$5:$A$104,0))),"")</f>
        <v/>
      </c>
      <c r="E111" s="5" t="s">
        <v>5</v>
      </c>
      <c r="F111" s="5">
        <f>'Employee Master'!D11</f>
        <v>0</v>
      </c>
      <c r="G111" s="5" t="str">
        <f>IF(F111="","",IF(ISNUMBER(MATCH(F111,Setup!$A$6:$A$1000,0)),"OK","ORPHAN"))</f>
        <v>ORPHAN</v>
      </c>
    </row>
    <row r="112" spans="1:7" ht="15" customHeight="1" x14ac:dyDescent="0.35">
      <c r="A112" s="5" t="s">
        <v>195</v>
      </c>
      <c r="B112" s="5" t="s">
        <v>456</v>
      </c>
      <c r="C112" s="5">
        <f>'Employee Master'!A12</f>
        <v>0</v>
      </c>
      <c r="D112" s="5" t="str">
        <f>IFERROR(IF(C112="","",INDEX('Employee Master'!$B$5:$B$104,MATCH(C112,'Employee Master'!$A$5:$A$104,0))),"")</f>
        <v/>
      </c>
      <c r="E112" s="5" t="s">
        <v>5</v>
      </c>
      <c r="F112" s="5">
        <f>'Employee Master'!D12</f>
        <v>0</v>
      </c>
      <c r="G112" s="5" t="str">
        <f>IF(F112="","",IF(ISNUMBER(MATCH(F112,Setup!$A$6:$A$1000,0)),"OK","ORPHAN"))</f>
        <v>ORPHAN</v>
      </c>
    </row>
    <row r="113" spans="1:7" ht="15" customHeight="1" x14ac:dyDescent="0.35">
      <c r="A113" s="5" t="s">
        <v>195</v>
      </c>
      <c r="B113" s="5" t="s">
        <v>457</v>
      </c>
      <c r="C113" s="5">
        <f>'Employee Master'!A13</f>
        <v>0</v>
      </c>
      <c r="D113" s="5" t="str">
        <f>IFERROR(IF(C113="","",INDEX('Employee Master'!$B$5:$B$104,MATCH(C113,'Employee Master'!$A$5:$A$104,0))),"")</f>
        <v/>
      </c>
      <c r="E113" s="5" t="s">
        <v>5</v>
      </c>
      <c r="F113" s="5">
        <f>'Employee Master'!D13</f>
        <v>0</v>
      </c>
      <c r="G113" s="5" t="str">
        <f>IF(F113="","",IF(ISNUMBER(MATCH(F113,Setup!$A$6:$A$1000,0)),"OK","ORPHAN"))</f>
        <v>ORPHAN</v>
      </c>
    </row>
    <row r="114" spans="1:7" ht="15" customHeight="1" x14ac:dyDescent="0.35">
      <c r="A114" s="5" t="s">
        <v>195</v>
      </c>
      <c r="B114" s="5" t="s">
        <v>458</v>
      </c>
      <c r="C114" s="5">
        <f>'Employee Master'!A14</f>
        <v>0</v>
      </c>
      <c r="D114" s="5" t="str">
        <f>IFERROR(IF(C114="","",INDEX('Employee Master'!$B$5:$B$104,MATCH(C114,'Employee Master'!$A$5:$A$104,0))),"")</f>
        <v/>
      </c>
      <c r="E114" s="5" t="s">
        <v>5</v>
      </c>
      <c r="F114" s="5">
        <f>'Employee Master'!D14</f>
        <v>0</v>
      </c>
      <c r="G114" s="5" t="str">
        <f>IF(F114="","",IF(ISNUMBER(MATCH(F114,Setup!$A$6:$A$1000,0)),"OK","ORPHAN"))</f>
        <v>ORPHAN</v>
      </c>
    </row>
    <row r="115" spans="1:7" ht="15" customHeight="1" x14ac:dyDescent="0.35">
      <c r="A115" s="5" t="s">
        <v>195</v>
      </c>
      <c r="B115" s="5" t="s">
        <v>459</v>
      </c>
      <c r="C115" s="5">
        <f>'Employee Master'!A15</f>
        <v>0</v>
      </c>
      <c r="D115" s="5" t="str">
        <f>IFERROR(IF(C115="","",INDEX('Employee Master'!$B$5:$B$104,MATCH(C115,'Employee Master'!$A$5:$A$104,0))),"")</f>
        <v/>
      </c>
      <c r="E115" s="5" t="s">
        <v>5</v>
      </c>
      <c r="F115" s="5">
        <f>'Employee Master'!D15</f>
        <v>0</v>
      </c>
      <c r="G115" s="5" t="str">
        <f>IF(F115="","",IF(ISNUMBER(MATCH(F115,Setup!$A$6:$A$1000,0)),"OK","ORPHAN"))</f>
        <v>ORPHAN</v>
      </c>
    </row>
    <row r="116" spans="1:7" ht="15" customHeight="1" x14ac:dyDescent="0.35">
      <c r="A116" s="5" t="s">
        <v>195</v>
      </c>
      <c r="B116" s="5" t="s">
        <v>460</v>
      </c>
      <c r="C116" s="5">
        <f>'Employee Master'!A16</f>
        <v>0</v>
      </c>
      <c r="D116" s="5" t="str">
        <f>IFERROR(IF(C116="","",INDEX('Employee Master'!$B$5:$B$104,MATCH(C116,'Employee Master'!$A$5:$A$104,0))),"")</f>
        <v/>
      </c>
      <c r="E116" s="5" t="s">
        <v>5</v>
      </c>
      <c r="F116" s="5">
        <f>'Employee Master'!D16</f>
        <v>0</v>
      </c>
      <c r="G116" s="5" t="str">
        <f>IF(F116="","",IF(ISNUMBER(MATCH(F116,Setup!$A$6:$A$1000,0)),"OK","ORPHAN"))</f>
        <v>ORPHAN</v>
      </c>
    </row>
    <row r="117" spans="1:7" ht="15" customHeight="1" x14ac:dyDescent="0.35">
      <c r="A117" s="5" t="s">
        <v>195</v>
      </c>
      <c r="B117" s="5" t="s">
        <v>461</v>
      </c>
      <c r="C117" s="5">
        <f>'Employee Master'!A17</f>
        <v>0</v>
      </c>
      <c r="D117" s="5" t="str">
        <f>IFERROR(IF(C117="","",INDEX('Employee Master'!$B$5:$B$104,MATCH(C117,'Employee Master'!$A$5:$A$104,0))),"")</f>
        <v/>
      </c>
      <c r="E117" s="5" t="s">
        <v>5</v>
      </c>
      <c r="F117" s="5">
        <f>'Employee Master'!D17</f>
        <v>0</v>
      </c>
      <c r="G117" s="5" t="str">
        <f>IF(F117="","",IF(ISNUMBER(MATCH(F117,Setup!$A$6:$A$1000,0)),"OK","ORPHAN"))</f>
        <v>ORPHAN</v>
      </c>
    </row>
    <row r="118" spans="1:7" ht="15" customHeight="1" x14ac:dyDescent="0.35">
      <c r="A118" s="5" t="s">
        <v>195</v>
      </c>
      <c r="B118" s="5" t="s">
        <v>462</v>
      </c>
      <c r="C118" s="5">
        <f>'Employee Master'!A18</f>
        <v>0</v>
      </c>
      <c r="D118" s="5" t="str">
        <f>IFERROR(IF(C118="","",INDEX('Employee Master'!$B$5:$B$104,MATCH(C118,'Employee Master'!$A$5:$A$104,0))),"")</f>
        <v/>
      </c>
      <c r="E118" s="5" t="s">
        <v>5</v>
      </c>
      <c r="F118" s="5">
        <f>'Employee Master'!D18</f>
        <v>0</v>
      </c>
      <c r="G118" s="5" t="str">
        <f>IF(F118="","",IF(ISNUMBER(MATCH(F118,Setup!$A$6:$A$1000,0)),"OK","ORPHAN"))</f>
        <v>ORPHAN</v>
      </c>
    </row>
    <row r="119" spans="1:7" ht="15" customHeight="1" x14ac:dyDescent="0.35">
      <c r="A119" s="5" t="s">
        <v>195</v>
      </c>
      <c r="B119" s="5" t="s">
        <v>463</v>
      </c>
      <c r="C119" s="5">
        <f>'Employee Master'!A19</f>
        <v>0</v>
      </c>
      <c r="D119" s="5" t="str">
        <f>IFERROR(IF(C119="","",INDEX('Employee Master'!$B$5:$B$104,MATCH(C119,'Employee Master'!$A$5:$A$104,0))),"")</f>
        <v/>
      </c>
      <c r="E119" s="5" t="s">
        <v>5</v>
      </c>
      <c r="F119" s="5">
        <f>'Employee Master'!D19</f>
        <v>0</v>
      </c>
      <c r="G119" s="5" t="str">
        <f>IF(F119="","",IF(ISNUMBER(MATCH(F119,Setup!$A$6:$A$1000,0)),"OK","ORPHAN"))</f>
        <v>ORPHAN</v>
      </c>
    </row>
    <row r="120" spans="1:7" ht="15" customHeight="1" x14ac:dyDescent="0.35">
      <c r="A120" s="5" t="s">
        <v>195</v>
      </c>
      <c r="B120" s="5" t="s">
        <v>464</v>
      </c>
      <c r="C120" s="5">
        <f>'Employee Master'!A20</f>
        <v>0</v>
      </c>
      <c r="D120" s="5" t="str">
        <f>IFERROR(IF(C120="","",INDEX('Employee Master'!$B$5:$B$104,MATCH(C120,'Employee Master'!$A$5:$A$104,0))),"")</f>
        <v/>
      </c>
      <c r="E120" s="5" t="s">
        <v>5</v>
      </c>
      <c r="F120" s="5">
        <f>'Employee Master'!D20</f>
        <v>0</v>
      </c>
      <c r="G120" s="5" t="str">
        <f>IF(F120="","",IF(ISNUMBER(MATCH(F120,Setup!$A$6:$A$1000,0)),"OK","ORPHAN"))</f>
        <v>ORPHAN</v>
      </c>
    </row>
    <row r="121" spans="1:7" ht="15" customHeight="1" x14ac:dyDescent="0.35">
      <c r="A121" s="5" t="s">
        <v>195</v>
      </c>
      <c r="B121" s="5" t="s">
        <v>465</v>
      </c>
      <c r="C121" s="5">
        <f>'Employee Master'!A21</f>
        <v>0</v>
      </c>
      <c r="D121" s="5" t="str">
        <f>IFERROR(IF(C121="","",INDEX('Employee Master'!$B$5:$B$104,MATCH(C121,'Employee Master'!$A$5:$A$104,0))),"")</f>
        <v/>
      </c>
      <c r="E121" s="5" t="s">
        <v>5</v>
      </c>
      <c r="F121" s="5">
        <f>'Employee Master'!D21</f>
        <v>0</v>
      </c>
      <c r="G121" s="5" t="str">
        <f>IF(F121="","",IF(ISNUMBER(MATCH(F121,Setup!$A$6:$A$1000,0)),"OK","ORPHAN"))</f>
        <v>ORPHAN</v>
      </c>
    </row>
    <row r="122" spans="1:7" ht="15" customHeight="1" x14ac:dyDescent="0.35">
      <c r="A122" s="5" t="s">
        <v>195</v>
      </c>
      <c r="B122" s="5" t="s">
        <v>466</v>
      </c>
      <c r="C122" s="5">
        <f>'Employee Master'!A22</f>
        <v>0</v>
      </c>
      <c r="D122" s="5" t="str">
        <f>IFERROR(IF(C122="","",INDEX('Employee Master'!$B$5:$B$104,MATCH(C122,'Employee Master'!$A$5:$A$104,0))),"")</f>
        <v/>
      </c>
      <c r="E122" s="5" t="s">
        <v>5</v>
      </c>
      <c r="F122" s="5">
        <f>'Employee Master'!D22</f>
        <v>0</v>
      </c>
      <c r="G122" s="5" t="str">
        <f>IF(F122="","",IF(ISNUMBER(MATCH(F122,Setup!$A$6:$A$1000,0)),"OK","ORPHAN"))</f>
        <v>ORPHAN</v>
      </c>
    </row>
    <row r="123" spans="1:7" ht="15" customHeight="1" x14ac:dyDescent="0.35">
      <c r="A123" s="5" t="s">
        <v>195</v>
      </c>
      <c r="B123" s="5" t="s">
        <v>467</v>
      </c>
      <c r="C123" s="5">
        <f>'Employee Master'!A23</f>
        <v>0</v>
      </c>
      <c r="D123" s="5" t="str">
        <f>IFERROR(IF(C123="","",INDEX('Employee Master'!$B$5:$B$104,MATCH(C123,'Employee Master'!$A$5:$A$104,0))),"")</f>
        <v/>
      </c>
      <c r="E123" s="5" t="s">
        <v>5</v>
      </c>
      <c r="F123" s="5">
        <f>'Employee Master'!D23</f>
        <v>0</v>
      </c>
      <c r="G123" s="5" t="str">
        <f>IF(F123="","",IF(ISNUMBER(MATCH(F123,Setup!$A$6:$A$1000,0)),"OK","ORPHAN"))</f>
        <v>ORPHAN</v>
      </c>
    </row>
    <row r="124" spans="1:7" ht="15" customHeight="1" x14ac:dyDescent="0.35">
      <c r="A124" s="5" t="s">
        <v>195</v>
      </c>
      <c r="B124" s="5" t="s">
        <v>468</v>
      </c>
      <c r="C124" s="5">
        <f>'Employee Master'!A24</f>
        <v>0</v>
      </c>
      <c r="D124" s="5" t="str">
        <f>IFERROR(IF(C124="","",INDEX('Employee Master'!$B$5:$B$104,MATCH(C124,'Employee Master'!$A$5:$A$104,0))),"")</f>
        <v/>
      </c>
      <c r="E124" s="5" t="s">
        <v>5</v>
      </c>
      <c r="F124" s="5">
        <f>'Employee Master'!D24</f>
        <v>0</v>
      </c>
      <c r="G124" s="5" t="str">
        <f>IF(F124="","",IF(ISNUMBER(MATCH(F124,Setup!$A$6:$A$1000,0)),"OK","ORPHAN"))</f>
        <v>ORPHAN</v>
      </c>
    </row>
    <row r="125" spans="1:7" ht="15" customHeight="1" x14ac:dyDescent="0.35">
      <c r="A125" s="5" t="s">
        <v>195</v>
      </c>
      <c r="B125" s="5" t="s">
        <v>469</v>
      </c>
      <c r="C125" s="5">
        <f>'Employee Master'!A25</f>
        <v>0</v>
      </c>
      <c r="D125" s="5" t="str">
        <f>IFERROR(IF(C125="","",INDEX('Employee Master'!$B$5:$B$104,MATCH(C125,'Employee Master'!$A$5:$A$104,0))),"")</f>
        <v/>
      </c>
      <c r="E125" s="5" t="s">
        <v>5</v>
      </c>
      <c r="F125" s="5">
        <f>'Employee Master'!D25</f>
        <v>0</v>
      </c>
      <c r="G125" s="5" t="str">
        <f>IF(F125="","",IF(ISNUMBER(MATCH(F125,Setup!$A$6:$A$1000,0)),"OK","ORPHAN"))</f>
        <v>ORPHAN</v>
      </c>
    </row>
    <row r="126" spans="1:7" ht="15" customHeight="1" x14ac:dyDescent="0.35">
      <c r="A126" s="5" t="s">
        <v>195</v>
      </c>
      <c r="B126" s="5" t="s">
        <v>470</v>
      </c>
      <c r="C126" s="5">
        <f>'Employee Master'!A26</f>
        <v>0</v>
      </c>
      <c r="D126" s="5" t="str">
        <f>IFERROR(IF(C126="","",INDEX('Employee Master'!$B$5:$B$104,MATCH(C126,'Employee Master'!$A$5:$A$104,0))),"")</f>
        <v/>
      </c>
      <c r="E126" s="5" t="s">
        <v>5</v>
      </c>
      <c r="F126" s="5">
        <f>'Employee Master'!D26</f>
        <v>0</v>
      </c>
      <c r="G126" s="5" t="str">
        <f>IF(F126="","",IF(ISNUMBER(MATCH(F126,Setup!$A$6:$A$1000,0)),"OK","ORPHAN"))</f>
        <v>ORPHAN</v>
      </c>
    </row>
    <row r="127" spans="1:7" ht="15" customHeight="1" x14ac:dyDescent="0.35">
      <c r="A127" s="5" t="s">
        <v>195</v>
      </c>
      <c r="B127" s="5" t="s">
        <v>471</v>
      </c>
      <c r="C127" s="5">
        <f>'Employee Master'!A27</f>
        <v>0</v>
      </c>
      <c r="D127" s="5" t="str">
        <f>IFERROR(IF(C127="","",INDEX('Employee Master'!$B$5:$B$104,MATCH(C127,'Employee Master'!$A$5:$A$104,0))),"")</f>
        <v/>
      </c>
      <c r="E127" s="5" t="s">
        <v>5</v>
      </c>
      <c r="F127" s="5">
        <f>'Employee Master'!D27</f>
        <v>0</v>
      </c>
      <c r="G127" s="5" t="str">
        <f>IF(F127="","",IF(ISNUMBER(MATCH(F127,Setup!$A$6:$A$1000,0)),"OK","ORPHAN"))</f>
        <v>ORPHAN</v>
      </c>
    </row>
    <row r="128" spans="1:7" ht="15" customHeight="1" x14ac:dyDescent="0.35">
      <c r="A128" s="5" t="s">
        <v>195</v>
      </c>
      <c r="B128" s="5" t="s">
        <v>472</v>
      </c>
      <c r="C128" s="5">
        <f>'Employee Master'!A28</f>
        <v>0</v>
      </c>
      <c r="D128" s="5" t="str">
        <f>IFERROR(IF(C128="","",INDEX('Employee Master'!$B$5:$B$104,MATCH(C128,'Employee Master'!$A$5:$A$104,0))),"")</f>
        <v/>
      </c>
      <c r="E128" s="5" t="s">
        <v>5</v>
      </c>
      <c r="F128" s="5">
        <f>'Employee Master'!D28</f>
        <v>0</v>
      </c>
      <c r="G128" s="5" t="str">
        <f>IF(F128="","",IF(ISNUMBER(MATCH(F128,Setup!$A$6:$A$1000,0)),"OK","ORPHAN"))</f>
        <v>ORPHAN</v>
      </c>
    </row>
    <row r="129" spans="1:7" ht="15" customHeight="1" x14ac:dyDescent="0.35">
      <c r="A129" s="5" t="s">
        <v>195</v>
      </c>
      <c r="B129" s="5" t="s">
        <v>473</v>
      </c>
      <c r="C129" s="5">
        <f>'Employee Master'!A29</f>
        <v>0</v>
      </c>
      <c r="D129" s="5" t="str">
        <f>IFERROR(IF(C129="","",INDEX('Employee Master'!$B$5:$B$104,MATCH(C129,'Employee Master'!$A$5:$A$104,0))),"")</f>
        <v/>
      </c>
      <c r="E129" s="5" t="s">
        <v>5</v>
      </c>
      <c r="F129" s="5">
        <f>'Employee Master'!D29</f>
        <v>0</v>
      </c>
      <c r="G129" s="5" t="str">
        <f>IF(F129="","",IF(ISNUMBER(MATCH(F129,Setup!$A$6:$A$1000,0)),"OK","ORPHAN"))</f>
        <v>ORPHAN</v>
      </c>
    </row>
    <row r="130" spans="1:7" ht="15" customHeight="1" x14ac:dyDescent="0.35">
      <c r="A130" s="5" t="s">
        <v>195</v>
      </c>
      <c r="B130" s="5" t="s">
        <v>474</v>
      </c>
      <c r="C130" s="5">
        <f>'Employee Master'!A30</f>
        <v>0</v>
      </c>
      <c r="D130" s="5" t="str">
        <f>IFERROR(IF(C130="","",INDEX('Employee Master'!$B$5:$B$104,MATCH(C130,'Employee Master'!$A$5:$A$104,0))),"")</f>
        <v/>
      </c>
      <c r="E130" s="5" t="s">
        <v>5</v>
      </c>
      <c r="F130" s="5">
        <f>'Employee Master'!D30</f>
        <v>0</v>
      </c>
      <c r="G130" s="5" t="str">
        <f>IF(F130="","",IF(ISNUMBER(MATCH(F130,Setup!$A$6:$A$1000,0)),"OK","ORPHAN"))</f>
        <v>ORPHAN</v>
      </c>
    </row>
    <row r="131" spans="1:7" ht="15" customHeight="1" x14ac:dyDescent="0.35">
      <c r="A131" s="5" t="s">
        <v>195</v>
      </c>
      <c r="B131" s="5" t="s">
        <v>475</v>
      </c>
      <c r="C131" s="5">
        <f>'Employee Master'!A31</f>
        <v>0</v>
      </c>
      <c r="D131" s="5" t="str">
        <f>IFERROR(IF(C131="","",INDEX('Employee Master'!$B$5:$B$104,MATCH(C131,'Employee Master'!$A$5:$A$104,0))),"")</f>
        <v/>
      </c>
      <c r="E131" s="5" t="s">
        <v>5</v>
      </c>
      <c r="F131" s="5">
        <f>'Employee Master'!D31</f>
        <v>0</v>
      </c>
      <c r="G131" s="5" t="str">
        <f>IF(F131="","",IF(ISNUMBER(MATCH(F131,Setup!$A$6:$A$1000,0)),"OK","ORPHAN"))</f>
        <v>ORPHAN</v>
      </c>
    </row>
    <row r="132" spans="1:7" ht="15" customHeight="1" x14ac:dyDescent="0.35">
      <c r="A132" s="5" t="s">
        <v>195</v>
      </c>
      <c r="B132" s="5" t="s">
        <v>476</v>
      </c>
      <c r="C132" s="5">
        <f>'Employee Master'!A32</f>
        <v>0</v>
      </c>
      <c r="D132" s="5" t="str">
        <f>IFERROR(IF(C132="","",INDEX('Employee Master'!$B$5:$B$104,MATCH(C132,'Employee Master'!$A$5:$A$104,0))),"")</f>
        <v/>
      </c>
      <c r="E132" s="5" t="s">
        <v>5</v>
      </c>
      <c r="F132" s="5">
        <f>'Employee Master'!D32</f>
        <v>0</v>
      </c>
      <c r="G132" s="5" t="str">
        <f>IF(F132="","",IF(ISNUMBER(MATCH(F132,Setup!$A$6:$A$1000,0)),"OK","ORPHAN"))</f>
        <v>ORPHAN</v>
      </c>
    </row>
    <row r="133" spans="1:7" ht="15" customHeight="1" x14ac:dyDescent="0.35">
      <c r="A133" s="5" t="s">
        <v>195</v>
      </c>
      <c r="B133" s="5" t="s">
        <v>477</v>
      </c>
      <c r="C133" s="5">
        <f>'Employee Master'!A33</f>
        <v>0</v>
      </c>
      <c r="D133" s="5" t="str">
        <f>IFERROR(IF(C133="","",INDEX('Employee Master'!$B$5:$B$104,MATCH(C133,'Employee Master'!$A$5:$A$104,0))),"")</f>
        <v/>
      </c>
      <c r="E133" s="5" t="s">
        <v>5</v>
      </c>
      <c r="F133" s="5">
        <f>'Employee Master'!D33</f>
        <v>0</v>
      </c>
      <c r="G133" s="5" t="str">
        <f>IF(F133="","",IF(ISNUMBER(MATCH(F133,Setup!$A$6:$A$1000,0)),"OK","ORPHAN"))</f>
        <v>ORPHAN</v>
      </c>
    </row>
    <row r="134" spans="1:7" ht="15" customHeight="1" x14ac:dyDescent="0.35">
      <c r="A134" s="5" t="s">
        <v>195</v>
      </c>
      <c r="B134" s="5" t="s">
        <v>478</v>
      </c>
      <c r="C134" s="5">
        <f>'Employee Master'!A34</f>
        <v>0</v>
      </c>
      <c r="D134" s="5" t="str">
        <f>IFERROR(IF(C134="","",INDEX('Employee Master'!$B$5:$B$104,MATCH(C134,'Employee Master'!$A$5:$A$104,0))),"")</f>
        <v/>
      </c>
      <c r="E134" s="5" t="s">
        <v>5</v>
      </c>
      <c r="F134" s="5">
        <f>'Employee Master'!D34</f>
        <v>0</v>
      </c>
      <c r="G134" s="5" t="str">
        <f>IF(F134="","",IF(ISNUMBER(MATCH(F134,Setup!$A$6:$A$1000,0)),"OK","ORPHAN"))</f>
        <v>ORPHAN</v>
      </c>
    </row>
    <row r="135" spans="1:7" ht="15" customHeight="1" x14ac:dyDescent="0.35">
      <c r="A135" s="5" t="s">
        <v>195</v>
      </c>
      <c r="B135" s="5" t="s">
        <v>479</v>
      </c>
      <c r="C135" s="5">
        <f>'Employee Master'!A35</f>
        <v>0</v>
      </c>
      <c r="D135" s="5" t="str">
        <f>IFERROR(IF(C135="","",INDEX('Employee Master'!$B$5:$B$104,MATCH(C135,'Employee Master'!$A$5:$A$104,0))),"")</f>
        <v/>
      </c>
      <c r="E135" s="5" t="s">
        <v>5</v>
      </c>
      <c r="F135" s="5">
        <f>'Employee Master'!D35</f>
        <v>0</v>
      </c>
      <c r="G135" s="5" t="str">
        <f>IF(F135="","",IF(ISNUMBER(MATCH(F135,Setup!$A$6:$A$1000,0)),"OK","ORPHAN"))</f>
        <v>ORPHAN</v>
      </c>
    </row>
    <row r="136" spans="1:7" ht="15" customHeight="1" x14ac:dyDescent="0.35">
      <c r="A136" s="5" t="s">
        <v>195</v>
      </c>
      <c r="B136" s="5" t="s">
        <v>480</v>
      </c>
      <c r="C136" s="5">
        <f>'Employee Master'!A36</f>
        <v>0</v>
      </c>
      <c r="D136" s="5" t="str">
        <f>IFERROR(IF(C136="","",INDEX('Employee Master'!$B$5:$B$104,MATCH(C136,'Employee Master'!$A$5:$A$104,0))),"")</f>
        <v/>
      </c>
      <c r="E136" s="5" t="s">
        <v>5</v>
      </c>
      <c r="F136" s="5">
        <f>'Employee Master'!D36</f>
        <v>0</v>
      </c>
      <c r="G136" s="5" t="str">
        <f>IF(F136="","",IF(ISNUMBER(MATCH(F136,Setup!$A$6:$A$1000,0)),"OK","ORPHAN"))</f>
        <v>ORPHAN</v>
      </c>
    </row>
    <row r="137" spans="1:7" ht="15" customHeight="1" x14ac:dyDescent="0.35">
      <c r="A137" s="5" t="s">
        <v>195</v>
      </c>
      <c r="B137" s="5" t="s">
        <v>481</v>
      </c>
      <c r="C137" s="5">
        <f>'Employee Master'!A37</f>
        <v>0</v>
      </c>
      <c r="D137" s="5" t="str">
        <f>IFERROR(IF(C137="","",INDEX('Employee Master'!$B$5:$B$104,MATCH(C137,'Employee Master'!$A$5:$A$104,0))),"")</f>
        <v/>
      </c>
      <c r="E137" s="5" t="s">
        <v>5</v>
      </c>
      <c r="F137" s="5">
        <f>'Employee Master'!D37</f>
        <v>0</v>
      </c>
      <c r="G137" s="5" t="str">
        <f>IF(F137="","",IF(ISNUMBER(MATCH(F137,Setup!$A$6:$A$1000,0)),"OK","ORPHAN"))</f>
        <v>ORPHAN</v>
      </c>
    </row>
    <row r="138" spans="1:7" ht="15" customHeight="1" x14ac:dyDescent="0.35">
      <c r="A138" s="5" t="s">
        <v>195</v>
      </c>
      <c r="B138" s="5" t="s">
        <v>482</v>
      </c>
      <c r="C138" s="5">
        <f>'Employee Master'!A38</f>
        <v>0</v>
      </c>
      <c r="D138" s="5" t="str">
        <f>IFERROR(IF(C138="","",INDEX('Employee Master'!$B$5:$B$104,MATCH(C138,'Employee Master'!$A$5:$A$104,0))),"")</f>
        <v/>
      </c>
      <c r="E138" s="5" t="s">
        <v>5</v>
      </c>
      <c r="F138" s="5">
        <f>'Employee Master'!D38</f>
        <v>0</v>
      </c>
      <c r="G138" s="5" t="str">
        <f>IF(F138="","",IF(ISNUMBER(MATCH(F138,Setup!$A$6:$A$1000,0)),"OK","ORPHAN"))</f>
        <v>ORPHAN</v>
      </c>
    </row>
    <row r="139" spans="1:7" ht="15" customHeight="1" x14ac:dyDescent="0.35">
      <c r="A139" s="5" t="s">
        <v>195</v>
      </c>
      <c r="B139" s="5" t="s">
        <v>483</v>
      </c>
      <c r="C139" s="5">
        <f>'Employee Master'!A39</f>
        <v>0</v>
      </c>
      <c r="D139" s="5" t="str">
        <f>IFERROR(IF(C139="","",INDEX('Employee Master'!$B$5:$B$104,MATCH(C139,'Employee Master'!$A$5:$A$104,0))),"")</f>
        <v/>
      </c>
      <c r="E139" s="5" t="s">
        <v>5</v>
      </c>
      <c r="F139" s="5">
        <f>'Employee Master'!D39</f>
        <v>0</v>
      </c>
      <c r="G139" s="5" t="str">
        <f>IF(F139="","",IF(ISNUMBER(MATCH(F139,Setup!$A$6:$A$1000,0)),"OK","ORPHAN"))</f>
        <v>ORPHAN</v>
      </c>
    </row>
    <row r="140" spans="1:7" ht="15" customHeight="1" x14ac:dyDescent="0.35">
      <c r="A140" s="5" t="s">
        <v>195</v>
      </c>
      <c r="B140" s="5" t="s">
        <v>484</v>
      </c>
      <c r="C140" s="5">
        <f>'Employee Master'!A40</f>
        <v>0</v>
      </c>
      <c r="D140" s="5" t="str">
        <f>IFERROR(IF(C140="","",INDEX('Employee Master'!$B$5:$B$104,MATCH(C140,'Employee Master'!$A$5:$A$104,0))),"")</f>
        <v/>
      </c>
      <c r="E140" s="5" t="s">
        <v>5</v>
      </c>
      <c r="F140" s="5">
        <f>'Employee Master'!D40</f>
        <v>0</v>
      </c>
      <c r="G140" s="5" t="str">
        <f>IF(F140="","",IF(ISNUMBER(MATCH(F140,Setup!$A$6:$A$1000,0)),"OK","ORPHAN"))</f>
        <v>ORPHAN</v>
      </c>
    </row>
    <row r="141" spans="1:7" ht="15" customHeight="1" x14ac:dyDescent="0.35">
      <c r="A141" s="5" t="s">
        <v>195</v>
      </c>
      <c r="B141" s="5" t="s">
        <v>485</v>
      </c>
      <c r="C141" s="5">
        <f>'Employee Master'!A41</f>
        <v>0</v>
      </c>
      <c r="D141" s="5" t="str">
        <f>IFERROR(IF(C141="","",INDEX('Employee Master'!$B$5:$B$104,MATCH(C141,'Employee Master'!$A$5:$A$104,0))),"")</f>
        <v/>
      </c>
      <c r="E141" s="5" t="s">
        <v>5</v>
      </c>
      <c r="F141" s="5">
        <f>'Employee Master'!D41</f>
        <v>0</v>
      </c>
      <c r="G141" s="5" t="str">
        <f>IF(F141="","",IF(ISNUMBER(MATCH(F141,Setup!$A$6:$A$1000,0)),"OK","ORPHAN"))</f>
        <v>ORPHAN</v>
      </c>
    </row>
    <row r="142" spans="1:7" ht="15" customHeight="1" x14ac:dyDescent="0.35">
      <c r="A142" s="5" t="s">
        <v>195</v>
      </c>
      <c r="B142" s="5" t="s">
        <v>486</v>
      </c>
      <c r="C142" s="5">
        <f>'Employee Master'!A42</f>
        <v>0</v>
      </c>
      <c r="D142" s="5" t="str">
        <f>IFERROR(IF(C142="","",INDEX('Employee Master'!$B$5:$B$104,MATCH(C142,'Employee Master'!$A$5:$A$104,0))),"")</f>
        <v/>
      </c>
      <c r="E142" s="5" t="s">
        <v>5</v>
      </c>
      <c r="F142" s="5">
        <f>'Employee Master'!D42</f>
        <v>0</v>
      </c>
      <c r="G142" s="5" t="str">
        <f>IF(F142="","",IF(ISNUMBER(MATCH(F142,Setup!$A$6:$A$1000,0)),"OK","ORPHAN"))</f>
        <v>ORPHAN</v>
      </c>
    </row>
    <row r="143" spans="1:7" ht="15" customHeight="1" x14ac:dyDescent="0.35">
      <c r="A143" s="5" t="s">
        <v>195</v>
      </c>
      <c r="B143" s="5" t="s">
        <v>487</v>
      </c>
      <c r="C143" s="5">
        <f>'Employee Master'!A43</f>
        <v>0</v>
      </c>
      <c r="D143" s="5" t="str">
        <f>IFERROR(IF(C143="","",INDEX('Employee Master'!$B$5:$B$104,MATCH(C143,'Employee Master'!$A$5:$A$104,0))),"")</f>
        <v/>
      </c>
      <c r="E143" s="5" t="s">
        <v>5</v>
      </c>
      <c r="F143" s="5">
        <f>'Employee Master'!D43</f>
        <v>0</v>
      </c>
      <c r="G143" s="5" t="str">
        <f>IF(F143="","",IF(ISNUMBER(MATCH(F143,Setup!$A$6:$A$1000,0)),"OK","ORPHAN"))</f>
        <v>ORPHAN</v>
      </c>
    </row>
    <row r="144" spans="1:7" ht="15" customHeight="1" x14ac:dyDescent="0.35">
      <c r="A144" s="5" t="s">
        <v>195</v>
      </c>
      <c r="B144" s="5" t="s">
        <v>488</v>
      </c>
      <c r="C144" s="5">
        <f>'Employee Master'!A44</f>
        <v>0</v>
      </c>
      <c r="D144" s="5" t="str">
        <f>IFERROR(IF(C144="","",INDEX('Employee Master'!$B$5:$B$104,MATCH(C144,'Employee Master'!$A$5:$A$104,0))),"")</f>
        <v/>
      </c>
      <c r="E144" s="5" t="s">
        <v>5</v>
      </c>
      <c r="F144" s="5">
        <f>'Employee Master'!D44</f>
        <v>0</v>
      </c>
      <c r="G144" s="5" t="str">
        <f>IF(F144="","",IF(ISNUMBER(MATCH(F144,Setup!$A$6:$A$1000,0)),"OK","ORPHAN"))</f>
        <v>ORPHAN</v>
      </c>
    </row>
    <row r="145" spans="1:7" ht="15" customHeight="1" x14ac:dyDescent="0.35">
      <c r="A145" s="5" t="s">
        <v>195</v>
      </c>
      <c r="B145" s="5" t="s">
        <v>489</v>
      </c>
      <c r="C145" s="5">
        <f>'Employee Master'!A45</f>
        <v>0</v>
      </c>
      <c r="D145" s="5" t="str">
        <f>IFERROR(IF(C145="","",INDEX('Employee Master'!$B$5:$B$104,MATCH(C145,'Employee Master'!$A$5:$A$104,0))),"")</f>
        <v/>
      </c>
      <c r="E145" s="5" t="s">
        <v>5</v>
      </c>
      <c r="F145" s="5">
        <f>'Employee Master'!D45</f>
        <v>0</v>
      </c>
      <c r="G145" s="5" t="str">
        <f>IF(F145="","",IF(ISNUMBER(MATCH(F145,Setup!$A$6:$A$1000,0)),"OK","ORPHAN"))</f>
        <v>ORPHAN</v>
      </c>
    </row>
    <row r="146" spans="1:7" ht="15" customHeight="1" x14ac:dyDescent="0.35">
      <c r="A146" s="5" t="s">
        <v>195</v>
      </c>
      <c r="B146" s="5" t="s">
        <v>490</v>
      </c>
      <c r="C146" s="5">
        <f>'Employee Master'!A46</f>
        <v>0</v>
      </c>
      <c r="D146" s="5" t="str">
        <f>IFERROR(IF(C146="","",INDEX('Employee Master'!$B$5:$B$104,MATCH(C146,'Employee Master'!$A$5:$A$104,0))),"")</f>
        <v/>
      </c>
      <c r="E146" s="5" t="s">
        <v>5</v>
      </c>
      <c r="F146" s="5">
        <f>'Employee Master'!D46</f>
        <v>0</v>
      </c>
      <c r="G146" s="5" t="str">
        <f>IF(F146="","",IF(ISNUMBER(MATCH(F146,Setup!$A$6:$A$1000,0)),"OK","ORPHAN"))</f>
        <v>ORPHAN</v>
      </c>
    </row>
    <row r="147" spans="1:7" ht="15" customHeight="1" x14ac:dyDescent="0.35">
      <c r="A147" s="5" t="s">
        <v>195</v>
      </c>
      <c r="B147" s="5" t="s">
        <v>491</v>
      </c>
      <c r="C147" s="5">
        <f>'Employee Master'!A47</f>
        <v>0</v>
      </c>
      <c r="D147" s="5" t="str">
        <f>IFERROR(IF(C147="","",INDEX('Employee Master'!$B$5:$B$104,MATCH(C147,'Employee Master'!$A$5:$A$104,0))),"")</f>
        <v/>
      </c>
      <c r="E147" s="5" t="s">
        <v>5</v>
      </c>
      <c r="F147" s="5">
        <f>'Employee Master'!D47</f>
        <v>0</v>
      </c>
      <c r="G147" s="5" t="str">
        <f>IF(F147="","",IF(ISNUMBER(MATCH(F147,Setup!$A$6:$A$1000,0)),"OK","ORPHAN"))</f>
        <v>ORPHAN</v>
      </c>
    </row>
    <row r="148" spans="1:7" ht="15" customHeight="1" x14ac:dyDescent="0.35">
      <c r="A148" s="5" t="s">
        <v>195</v>
      </c>
      <c r="B148" s="5" t="s">
        <v>492</v>
      </c>
      <c r="C148" s="5">
        <f>'Employee Master'!A48</f>
        <v>0</v>
      </c>
      <c r="D148" s="5" t="str">
        <f>IFERROR(IF(C148="","",INDEX('Employee Master'!$B$5:$B$104,MATCH(C148,'Employee Master'!$A$5:$A$104,0))),"")</f>
        <v/>
      </c>
      <c r="E148" s="5" t="s">
        <v>5</v>
      </c>
      <c r="F148" s="5">
        <f>'Employee Master'!D48</f>
        <v>0</v>
      </c>
      <c r="G148" s="5" t="str">
        <f>IF(F148="","",IF(ISNUMBER(MATCH(F148,Setup!$A$6:$A$1000,0)),"OK","ORPHAN"))</f>
        <v>ORPHAN</v>
      </c>
    </row>
    <row r="149" spans="1:7" ht="15" customHeight="1" x14ac:dyDescent="0.35">
      <c r="A149" s="5" t="s">
        <v>195</v>
      </c>
      <c r="B149" s="5" t="s">
        <v>493</v>
      </c>
      <c r="C149" s="5">
        <f>'Employee Master'!A49</f>
        <v>0</v>
      </c>
      <c r="D149" s="5" t="str">
        <f>IFERROR(IF(C149="","",INDEX('Employee Master'!$B$5:$B$104,MATCH(C149,'Employee Master'!$A$5:$A$104,0))),"")</f>
        <v/>
      </c>
      <c r="E149" s="5" t="s">
        <v>5</v>
      </c>
      <c r="F149" s="5">
        <f>'Employee Master'!D49</f>
        <v>0</v>
      </c>
      <c r="G149" s="5" t="str">
        <f>IF(F149="","",IF(ISNUMBER(MATCH(F149,Setup!$A$6:$A$1000,0)),"OK","ORPHAN"))</f>
        <v>ORPHAN</v>
      </c>
    </row>
    <row r="150" spans="1:7" ht="15" customHeight="1" x14ac:dyDescent="0.35">
      <c r="A150" s="5" t="s">
        <v>195</v>
      </c>
      <c r="B150" s="5" t="s">
        <v>494</v>
      </c>
      <c r="C150" s="5">
        <f>'Employee Master'!A50</f>
        <v>0</v>
      </c>
      <c r="D150" s="5" t="str">
        <f>IFERROR(IF(C150="","",INDEX('Employee Master'!$B$5:$B$104,MATCH(C150,'Employee Master'!$A$5:$A$104,0))),"")</f>
        <v/>
      </c>
      <c r="E150" s="5" t="s">
        <v>5</v>
      </c>
      <c r="F150" s="5">
        <f>'Employee Master'!D50</f>
        <v>0</v>
      </c>
      <c r="G150" s="5" t="str">
        <f>IF(F150="","",IF(ISNUMBER(MATCH(F150,Setup!$A$6:$A$1000,0)),"OK","ORPHAN"))</f>
        <v>ORPHAN</v>
      </c>
    </row>
    <row r="151" spans="1:7" ht="15" customHeight="1" x14ac:dyDescent="0.35">
      <c r="A151" s="5" t="s">
        <v>195</v>
      </c>
      <c r="B151" s="5" t="s">
        <v>495</v>
      </c>
      <c r="C151" s="5">
        <f>'Employee Master'!A51</f>
        <v>0</v>
      </c>
      <c r="D151" s="5" t="str">
        <f>IFERROR(IF(C151="","",INDEX('Employee Master'!$B$5:$B$104,MATCH(C151,'Employee Master'!$A$5:$A$104,0))),"")</f>
        <v/>
      </c>
      <c r="E151" s="5" t="s">
        <v>5</v>
      </c>
      <c r="F151" s="5">
        <f>'Employee Master'!D51</f>
        <v>0</v>
      </c>
      <c r="G151" s="5" t="str">
        <f>IF(F151="","",IF(ISNUMBER(MATCH(F151,Setup!$A$6:$A$1000,0)),"OK","ORPHAN"))</f>
        <v>ORPHAN</v>
      </c>
    </row>
    <row r="152" spans="1:7" ht="15" customHeight="1" x14ac:dyDescent="0.35">
      <c r="A152" s="5" t="s">
        <v>195</v>
      </c>
      <c r="B152" s="5" t="s">
        <v>496</v>
      </c>
      <c r="C152" s="5">
        <f>'Employee Master'!A52</f>
        <v>0</v>
      </c>
      <c r="D152" s="5" t="str">
        <f>IFERROR(IF(C152="","",INDEX('Employee Master'!$B$5:$B$104,MATCH(C152,'Employee Master'!$A$5:$A$104,0))),"")</f>
        <v/>
      </c>
      <c r="E152" s="5" t="s">
        <v>5</v>
      </c>
      <c r="F152" s="5">
        <f>'Employee Master'!D52</f>
        <v>0</v>
      </c>
      <c r="G152" s="5" t="str">
        <f>IF(F152="","",IF(ISNUMBER(MATCH(F152,Setup!$A$6:$A$1000,0)),"OK","ORPHAN"))</f>
        <v>ORPHAN</v>
      </c>
    </row>
    <row r="153" spans="1:7" ht="15" customHeight="1" x14ac:dyDescent="0.35">
      <c r="A153" s="5" t="s">
        <v>195</v>
      </c>
      <c r="B153" s="5" t="s">
        <v>497</v>
      </c>
      <c r="C153" s="5">
        <f>'Employee Master'!A53</f>
        <v>0</v>
      </c>
      <c r="D153" s="5" t="str">
        <f>IFERROR(IF(C153="","",INDEX('Employee Master'!$B$5:$B$104,MATCH(C153,'Employee Master'!$A$5:$A$104,0))),"")</f>
        <v/>
      </c>
      <c r="E153" s="5" t="s">
        <v>5</v>
      </c>
      <c r="F153" s="5">
        <f>'Employee Master'!D53</f>
        <v>0</v>
      </c>
      <c r="G153" s="5" t="str">
        <f>IF(F153="","",IF(ISNUMBER(MATCH(F153,Setup!$A$6:$A$1000,0)),"OK","ORPHAN"))</f>
        <v>ORPHAN</v>
      </c>
    </row>
    <row r="154" spans="1:7" ht="15" customHeight="1" x14ac:dyDescent="0.35">
      <c r="A154" s="5" t="s">
        <v>195</v>
      </c>
      <c r="B154" s="5" t="s">
        <v>498</v>
      </c>
      <c r="C154" s="5">
        <f>'Employee Master'!A54</f>
        <v>0</v>
      </c>
      <c r="D154" s="5" t="str">
        <f>IFERROR(IF(C154="","",INDEX('Employee Master'!$B$5:$B$104,MATCH(C154,'Employee Master'!$A$5:$A$104,0))),"")</f>
        <v/>
      </c>
      <c r="E154" s="5" t="s">
        <v>5</v>
      </c>
      <c r="F154" s="5">
        <f>'Employee Master'!D54</f>
        <v>0</v>
      </c>
      <c r="G154" s="5" t="str">
        <f>IF(F154="","",IF(ISNUMBER(MATCH(F154,Setup!$A$6:$A$1000,0)),"OK","ORPHAN"))</f>
        <v>ORPHAN</v>
      </c>
    </row>
    <row r="155" spans="1:7" ht="15" customHeight="1" x14ac:dyDescent="0.35">
      <c r="A155" s="5" t="s">
        <v>195</v>
      </c>
      <c r="B155" s="5" t="s">
        <v>499</v>
      </c>
      <c r="C155" s="5">
        <f>'Employee Master'!A55</f>
        <v>0</v>
      </c>
      <c r="D155" s="5" t="str">
        <f>IFERROR(IF(C155="","",INDEX('Employee Master'!$B$5:$B$104,MATCH(C155,'Employee Master'!$A$5:$A$104,0))),"")</f>
        <v/>
      </c>
      <c r="E155" s="5" t="s">
        <v>5</v>
      </c>
      <c r="F155" s="5">
        <f>'Employee Master'!D55</f>
        <v>0</v>
      </c>
      <c r="G155" s="5" t="str">
        <f>IF(F155="","",IF(ISNUMBER(MATCH(F155,Setup!$A$6:$A$1000,0)),"OK","ORPHAN"))</f>
        <v>ORPHAN</v>
      </c>
    </row>
    <row r="156" spans="1:7" ht="15" customHeight="1" x14ac:dyDescent="0.35">
      <c r="A156" s="5" t="s">
        <v>195</v>
      </c>
      <c r="B156" s="5" t="s">
        <v>500</v>
      </c>
      <c r="C156" s="5">
        <f>'Employee Master'!A56</f>
        <v>0</v>
      </c>
      <c r="D156" s="5" t="str">
        <f>IFERROR(IF(C156="","",INDEX('Employee Master'!$B$5:$B$104,MATCH(C156,'Employee Master'!$A$5:$A$104,0))),"")</f>
        <v/>
      </c>
      <c r="E156" s="5" t="s">
        <v>5</v>
      </c>
      <c r="F156" s="5">
        <f>'Employee Master'!D56</f>
        <v>0</v>
      </c>
      <c r="G156" s="5" t="str">
        <f>IF(F156="","",IF(ISNUMBER(MATCH(F156,Setup!$A$6:$A$1000,0)),"OK","ORPHAN"))</f>
        <v>ORPHAN</v>
      </c>
    </row>
    <row r="157" spans="1:7" ht="15" customHeight="1" x14ac:dyDescent="0.35">
      <c r="A157" s="5" t="s">
        <v>195</v>
      </c>
      <c r="B157" s="5" t="s">
        <v>501</v>
      </c>
      <c r="C157" s="5">
        <f>'Employee Master'!A57</f>
        <v>0</v>
      </c>
      <c r="D157" s="5" t="str">
        <f>IFERROR(IF(C157="","",INDEX('Employee Master'!$B$5:$B$104,MATCH(C157,'Employee Master'!$A$5:$A$104,0))),"")</f>
        <v/>
      </c>
      <c r="E157" s="5" t="s">
        <v>5</v>
      </c>
      <c r="F157" s="5">
        <f>'Employee Master'!D57</f>
        <v>0</v>
      </c>
      <c r="G157" s="5" t="str">
        <f>IF(F157="","",IF(ISNUMBER(MATCH(F157,Setup!$A$6:$A$1000,0)),"OK","ORPHAN"))</f>
        <v>ORPHAN</v>
      </c>
    </row>
    <row r="158" spans="1:7" ht="15" customHeight="1" x14ac:dyDescent="0.35">
      <c r="A158" s="5" t="s">
        <v>195</v>
      </c>
      <c r="B158" s="5" t="s">
        <v>502</v>
      </c>
      <c r="C158" s="5">
        <f>'Employee Master'!A58</f>
        <v>0</v>
      </c>
      <c r="D158" s="5" t="str">
        <f>IFERROR(IF(C158="","",INDEX('Employee Master'!$B$5:$B$104,MATCH(C158,'Employee Master'!$A$5:$A$104,0))),"")</f>
        <v/>
      </c>
      <c r="E158" s="5" t="s">
        <v>5</v>
      </c>
      <c r="F158" s="5">
        <f>'Employee Master'!D58</f>
        <v>0</v>
      </c>
      <c r="G158" s="5" t="str">
        <f>IF(F158="","",IF(ISNUMBER(MATCH(F158,Setup!$A$6:$A$1000,0)),"OK","ORPHAN"))</f>
        <v>ORPHAN</v>
      </c>
    </row>
    <row r="159" spans="1:7" ht="15" customHeight="1" x14ac:dyDescent="0.35">
      <c r="A159" s="5" t="s">
        <v>195</v>
      </c>
      <c r="B159" s="5" t="s">
        <v>503</v>
      </c>
      <c r="C159" s="5">
        <f>'Employee Master'!A59</f>
        <v>0</v>
      </c>
      <c r="D159" s="5" t="str">
        <f>IFERROR(IF(C159="","",INDEX('Employee Master'!$B$5:$B$104,MATCH(C159,'Employee Master'!$A$5:$A$104,0))),"")</f>
        <v/>
      </c>
      <c r="E159" s="5" t="s">
        <v>5</v>
      </c>
      <c r="F159" s="5">
        <f>'Employee Master'!D59</f>
        <v>0</v>
      </c>
      <c r="G159" s="5" t="str">
        <f>IF(F159="","",IF(ISNUMBER(MATCH(F159,Setup!$A$6:$A$1000,0)),"OK","ORPHAN"))</f>
        <v>ORPHAN</v>
      </c>
    </row>
    <row r="160" spans="1:7" ht="15" customHeight="1" x14ac:dyDescent="0.35">
      <c r="A160" s="5" t="s">
        <v>195</v>
      </c>
      <c r="B160" s="5" t="s">
        <v>504</v>
      </c>
      <c r="C160" s="5">
        <f>'Employee Master'!A60</f>
        <v>0</v>
      </c>
      <c r="D160" s="5" t="str">
        <f>IFERROR(IF(C160="","",INDEX('Employee Master'!$B$5:$B$104,MATCH(C160,'Employee Master'!$A$5:$A$104,0))),"")</f>
        <v/>
      </c>
      <c r="E160" s="5" t="s">
        <v>5</v>
      </c>
      <c r="F160" s="5">
        <f>'Employee Master'!D60</f>
        <v>0</v>
      </c>
      <c r="G160" s="5" t="str">
        <f>IF(F160="","",IF(ISNUMBER(MATCH(F160,Setup!$A$6:$A$1000,0)),"OK","ORPHAN"))</f>
        <v>ORPHAN</v>
      </c>
    </row>
    <row r="161" spans="1:7" ht="15" customHeight="1" x14ac:dyDescent="0.35">
      <c r="A161" s="5" t="s">
        <v>195</v>
      </c>
      <c r="B161" s="5" t="s">
        <v>505</v>
      </c>
      <c r="C161" s="5">
        <f>'Employee Master'!A61</f>
        <v>0</v>
      </c>
      <c r="D161" s="5" t="str">
        <f>IFERROR(IF(C161="","",INDEX('Employee Master'!$B$5:$B$104,MATCH(C161,'Employee Master'!$A$5:$A$104,0))),"")</f>
        <v/>
      </c>
      <c r="E161" s="5" t="s">
        <v>5</v>
      </c>
      <c r="F161" s="5">
        <f>'Employee Master'!D61</f>
        <v>0</v>
      </c>
      <c r="G161" s="5" t="str">
        <f>IF(F161="","",IF(ISNUMBER(MATCH(F161,Setup!$A$6:$A$1000,0)),"OK","ORPHAN"))</f>
        <v>ORPHAN</v>
      </c>
    </row>
    <row r="162" spans="1:7" ht="15" customHeight="1" x14ac:dyDescent="0.35">
      <c r="A162" s="5" t="s">
        <v>195</v>
      </c>
      <c r="B162" s="5" t="s">
        <v>506</v>
      </c>
      <c r="C162" s="5">
        <f>'Employee Master'!A62</f>
        <v>0</v>
      </c>
      <c r="D162" s="5" t="str">
        <f>IFERROR(IF(C162="","",INDEX('Employee Master'!$B$5:$B$104,MATCH(C162,'Employee Master'!$A$5:$A$104,0))),"")</f>
        <v/>
      </c>
      <c r="E162" s="5" t="s">
        <v>5</v>
      </c>
      <c r="F162" s="5">
        <f>'Employee Master'!D62</f>
        <v>0</v>
      </c>
      <c r="G162" s="5" t="str">
        <f>IF(F162="","",IF(ISNUMBER(MATCH(F162,Setup!$A$6:$A$1000,0)),"OK","ORPHAN"))</f>
        <v>ORPHAN</v>
      </c>
    </row>
    <row r="163" spans="1:7" ht="15" customHeight="1" x14ac:dyDescent="0.35">
      <c r="A163" s="5" t="s">
        <v>195</v>
      </c>
      <c r="B163" s="5" t="s">
        <v>507</v>
      </c>
      <c r="C163" s="5">
        <f>'Employee Master'!A63</f>
        <v>0</v>
      </c>
      <c r="D163" s="5" t="str">
        <f>IFERROR(IF(C163="","",INDEX('Employee Master'!$B$5:$B$104,MATCH(C163,'Employee Master'!$A$5:$A$104,0))),"")</f>
        <v/>
      </c>
      <c r="E163" s="5" t="s">
        <v>5</v>
      </c>
      <c r="F163" s="5">
        <f>'Employee Master'!D63</f>
        <v>0</v>
      </c>
      <c r="G163" s="5" t="str">
        <f>IF(F163="","",IF(ISNUMBER(MATCH(F163,Setup!$A$6:$A$1000,0)),"OK","ORPHAN"))</f>
        <v>ORPHAN</v>
      </c>
    </row>
    <row r="164" spans="1:7" ht="15" customHeight="1" x14ac:dyDescent="0.35">
      <c r="A164" s="5" t="s">
        <v>195</v>
      </c>
      <c r="B164" s="5" t="s">
        <v>508</v>
      </c>
      <c r="C164" s="5">
        <f>'Employee Master'!A64</f>
        <v>0</v>
      </c>
      <c r="D164" s="5" t="str">
        <f>IFERROR(IF(C164="","",INDEX('Employee Master'!$B$5:$B$104,MATCH(C164,'Employee Master'!$A$5:$A$104,0))),"")</f>
        <v/>
      </c>
      <c r="E164" s="5" t="s">
        <v>5</v>
      </c>
      <c r="F164" s="5">
        <f>'Employee Master'!D64</f>
        <v>0</v>
      </c>
      <c r="G164" s="5" t="str">
        <f>IF(F164="","",IF(ISNUMBER(MATCH(F164,Setup!$A$6:$A$1000,0)),"OK","ORPHAN"))</f>
        <v>ORPHAN</v>
      </c>
    </row>
    <row r="165" spans="1:7" ht="15" customHeight="1" x14ac:dyDescent="0.35">
      <c r="A165" s="5" t="s">
        <v>195</v>
      </c>
      <c r="B165" s="5" t="s">
        <v>509</v>
      </c>
      <c r="C165" s="5">
        <f>'Employee Master'!A65</f>
        <v>0</v>
      </c>
      <c r="D165" s="5" t="str">
        <f>IFERROR(IF(C165="","",INDEX('Employee Master'!$B$5:$B$104,MATCH(C165,'Employee Master'!$A$5:$A$104,0))),"")</f>
        <v/>
      </c>
      <c r="E165" s="5" t="s">
        <v>5</v>
      </c>
      <c r="F165" s="5">
        <f>'Employee Master'!D65</f>
        <v>0</v>
      </c>
      <c r="G165" s="5" t="str">
        <f>IF(F165="","",IF(ISNUMBER(MATCH(F165,Setup!$A$6:$A$1000,0)),"OK","ORPHAN"))</f>
        <v>ORPHAN</v>
      </c>
    </row>
    <row r="166" spans="1:7" ht="15" customHeight="1" x14ac:dyDescent="0.35">
      <c r="A166" s="5" t="s">
        <v>195</v>
      </c>
      <c r="B166" s="5" t="s">
        <v>510</v>
      </c>
      <c r="C166" s="5">
        <f>'Employee Master'!A66</f>
        <v>0</v>
      </c>
      <c r="D166" s="5" t="str">
        <f>IFERROR(IF(C166="","",INDEX('Employee Master'!$B$5:$B$104,MATCH(C166,'Employee Master'!$A$5:$A$104,0))),"")</f>
        <v/>
      </c>
      <c r="E166" s="5" t="s">
        <v>5</v>
      </c>
      <c r="F166" s="5">
        <f>'Employee Master'!D66</f>
        <v>0</v>
      </c>
      <c r="G166" s="5" t="str">
        <f>IF(F166="","",IF(ISNUMBER(MATCH(F166,Setup!$A$6:$A$1000,0)),"OK","ORPHAN"))</f>
        <v>ORPHAN</v>
      </c>
    </row>
    <row r="167" spans="1:7" ht="15" customHeight="1" x14ac:dyDescent="0.35">
      <c r="A167" s="5" t="s">
        <v>195</v>
      </c>
      <c r="B167" s="5" t="s">
        <v>511</v>
      </c>
      <c r="C167" s="5">
        <f>'Employee Master'!A67</f>
        <v>0</v>
      </c>
      <c r="D167" s="5" t="str">
        <f>IFERROR(IF(C167="","",INDEX('Employee Master'!$B$5:$B$104,MATCH(C167,'Employee Master'!$A$5:$A$104,0))),"")</f>
        <v/>
      </c>
      <c r="E167" s="5" t="s">
        <v>5</v>
      </c>
      <c r="F167" s="5">
        <f>'Employee Master'!D67</f>
        <v>0</v>
      </c>
      <c r="G167" s="5" t="str">
        <f>IF(F167="","",IF(ISNUMBER(MATCH(F167,Setup!$A$6:$A$1000,0)),"OK","ORPHAN"))</f>
        <v>ORPHAN</v>
      </c>
    </row>
    <row r="168" spans="1:7" ht="15" customHeight="1" x14ac:dyDescent="0.35">
      <c r="A168" s="5" t="s">
        <v>195</v>
      </c>
      <c r="B168" s="5" t="s">
        <v>512</v>
      </c>
      <c r="C168" s="5">
        <f>'Employee Master'!A68</f>
        <v>0</v>
      </c>
      <c r="D168" s="5" t="str">
        <f>IFERROR(IF(C168="","",INDEX('Employee Master'!$B$5:$B$104,MATCH(C168,'Employee Master'!$A$5:$A$104,0))),"")</f>
        <v/>
      </c>
      <c r="E168" s="5" t="s">
        <v>5</v>
      </c>
      <c r="F168" s="5">
        <f>'Employee Master'!D68</f>
        <v>0</v>
      </c>
      <c r="G168" s="5" t="str">
        <f>IF(F168="","",IF(ISNUMBER(MATCH(F168,Setup!$A$6:$A$1000,0)),"OK","ORPHAN"))</f>
        <v>ORPHAN</v>
      </c>
    </row>
    <row r="169" spans="1:7" ht="15" customHeight="1" x14ac:dyDescent="0.35">
      <c r="A169" s="5" t="s">
        <v>195</v>
      </c>
      <c r="B169" s="5" t="s">
        <v>513</v>
      </c>
      <c r="C169" s="5">
        <f>'Employee Master'!A69</f>
        <v>0</v>
      </c>
      <c r="D169" s="5" t="str">
        <f>IFERROR(IF(C169="","",INDEX('Employee Master'!$B$5:$B$104,MATCH(C169,'Employee Master'!$A$5:$A$104,0))),"")</f>
        <v/>
      </c>
      <c r="E169" s="5" t="s">
        <v>5</v>
      </c>
      <c r="F169" s="5">
        <f>'Employee Master'!D69</f>
        <v>0</v>
      </c>
      <c r="G169" s="5" t="str">
        <f>IF(F169="","",IF(ISNUMBER(MATCH(F169,Setup!$A$6:$A$1000,0)),"OK","ORPHAN"))</f>
        <v>ORPHAN</v>
      </c>
    </row>
    <row r="170" spans="1:7" ht="15" customHeight="1" x14ac:dyDescent="0.35">
      <c r="A170" s="5" t="s">
        <v>195</v>
      </c>
      <c r="B170" s="5" t="s">
        <v>514</v>
      </c>
      <c r="C170" s="5">
        <f>'Employee Master'!A70</f>
        <v>0</v>
      </c>
      <c r="D170" s="5" t="str">
        <f>IFERROR(IF(C170="","",INDEX('Employee Master'!$B$5:$B$104,MATCH(C170,'Employee Master'!$A$5:$A$104,0))),"")</f>
        <v/>
      </c>
      <c r="E170" s="5" t="s">
        <v>5</v>
      </c>
      <c r="F170" s="5">
        <f>'Employee Master'!D70</f>
        <v>0</v>
      </c>
      <c r="G170" s="5" t="str">
        <f>IF(F170="","",IF(ISNUMBER(MATCH(F170,Setup!$A$6:$A$1000,0)),"OK","ORPHAN"))</f>
        <v>ORPHAN</v>
      </c>
    </row>
    <row r="171" spans="1:7" ht="15" customHeight="1" x14ac:dyDescent="0.35">
      <c r="A171" s="5" t="s">
        <v>195</v>
      </c>
      <c r="B171" s="5" t="s">
        <v>515</v>
      </c>
      <c r="C171" s="5">
        <f>'Employee Master'!A71</f>
        <v>0</v>
      </c>
      <c r="D171" s="5" t="str">
        <f>IFERROR(IF(C171="","",INDEX('Employee Master'!$B$5:$B$104,MATCH(C171,'Employee Master'!$A$5:$A$104,0))),"")</f>
        <v/>
      </c>
      <c r="E171" s="5" t="s">
        <v>5</v>
      </c>
      <c r="F171" s="5">
        <f>'Employee Master'!D71</f>
        <v>0</v>
      </c>
      <c r="G171" s="5" t="str">
        <f>IF(F171="","",IF(ISNUMBER(MATCH(F171,Setup!$A$6:$A$1000,0)),"OK","ORPHAN"))</f>
        <v>ORPHAN</v>
      </c>
    </row>
    <row r="172" spans="1:7" ht="15" customHeight="1" x14ac:dyDescent="0.35">
      <c r="A172" s="5" t="s">
        <v>195</v>
      </c>
      <c r="B172" s="5" t="s">
        <v>516</v>
      </c>
      <c r="C172" s="5">
        <f>'Employee Master'!A72</f>
        <v>0</v>
      </c>
      <c r="D172" s="5" t="str">
        <f>IFERROR(IF(C172="","",INDEX('Employee Master'!$B$5:$B$104,MATCH(C172,'Employee Master'!$A$5:$A$104,0))),"")</f>
        <v/>
      </c>
      <c r="E172" s="5" t="s">
        <v>5</v>
      </c>
      <c r="F172" s="5">
        <f>'Employee Master'!D72</f>
        <v>0</v>
      </c>
      <c r="G172" s="5" t="str">
        <f>IF(F172="","",IF(ISNUMBER(MATCH(F172,Setup!$A$6:$A$1000,0)),"OK","ORPHAN"))</f>
        <v>ORPHAN</v>
      </c>
    </row>
    <row r="173" spans="1:7" ht="15" customHeight="1" x14ac:dyDescent="0.35">
      <c r="A173" s="5" t="s">
        <v>195</v>
      </c>
      <c r="B173" s="5" t="s">
        <v>517</v>
      </c>
      <c r="C173" s="5">
        <f>'Employee Master'!A73</f>
        <v>0</v>
      </c>
      <c r="D173" s="5" t="str">
        <f>IFERROR(IF(C173="","",INDEX('Employee Master'!$B$5:$B$104,MATCH(C173,'Employee Master'!$A$5:$A$104,0))),"")</f>
        <v/>
      </c>
      <c r="E173" s="5" t="s">
        <v>5</v>
      </c>
      <c r="F173" s="5">
        <f>'Employee Master'!D73</f>
        <v>0</v>
      </c>
      <c r="G173" s="5" t="str">
        <f>IF(F173="","",IF(ISNUMBER(MATCH(F173,Setup!$A$6:$A$1000,0)),"OK","ORPHAN"))</f>
        <v>ORPHAN</v>
      </c>
    </row>
    <row r="174" spans="1:7" ht="15" customHeight="1" x14ac:dyDescent="0.35">
      <c r="A174" s="5" t="s">
        <v>195</v>
      </c>
      <c r="B174" s="5" t="s">
        <v>518</v>
      </c>
      <c r="C174" s="5">
        <f>'Employee Master'!A74</f>
        <v>0</v>
      </c>
      <c r="D174" s="5" t="str">
        <f>IFERROR(IF(C174="","",INDEX('Employee Master'!$B$5:$B$104,MATCH(C174,'Employee Master'!$A$5:$A$104,0))),"")</f>
        <v/>
      </c>
      <c r="E174" s="5" t="s">
        <v>5</v>
      </c>
      <c r="F174" s="5">
        <f>'Employee Master'!D74</f>
        <v>0</v>
      </c>
      <c r="G174" s="5" t="str">
        <f>IF(F174="","",IF(ISNUMBER(MATCH(F174,Setup!$A$6:$A$1000,0)),"OK","ORPHAN"))</f>
        <v>ORPHAN</v>
      </c>
    </row>
    <row r="175" spans="1:7" ht="15" customHeight="1" x14ac:dyDescent="0.35">
      <c r="A175" s="5" t="s">
        <v>195</v>
      </c>
      <c r="B175" s="5" t="s">
        <v>519</v>
      </c>
      <c r="C175" s="5">
        <f>'Employee Master'!A75</f>
        <v>0</v>
      </c>
      <c r="D175" s="5" t="str">
        <f>IFERROR(IF(C175="","",INDEX('Employee Master'!$B$5:$B$104,MATCH(C175,'Employee Master'!$A$5:$A$104,0))),"")</f>
        <v/>
      </c>
      <c r="E175" s="5" t="s">
        <v>5</v>
      </c>
      <c r="F175" s="5">
        <f>'Employee Master'!D75</f>
        <v>0</v>
      </c>
      <c r="G175" s="5" t="str">
        <f>IF(F175="","",IF(ISNUMBER(MATCH(F175,Setup!$A$6:$A$1000,0)),"OK","ORPHAN"))</f>
        <v>ORPHAN</v>
      </c>
    </row>
    <row r="176" spans="1:7" ht="15" customHeight="1" x14ac:dyDescent="0.35">
      <c r="A176" s="5" t="s">
        <v>195</v>
      </c>
      <c r="B176" s="5" t="s">
        <v>520</v>
      </c>
      <c r="C176" s="5">
        <f>'Employee Master'!A76</f>
        <v>0</v>
      </c>
      <c r="D176" s="5" t="str">
        <f>IFERROR(IF(C176="","",INDEX('Employee Master'!$B$5:$B$104,MATCH(C176,'Employee Master'!$A$5:$A$104,0))),"")</f>
        <v/>
      </c>
      <c r="E176" s="5" t="s">
        <v>5</v>
      </c>
      <c r="F176" s="5">
        <f>'Employee Master'!D76</f>
        <v>0</v>
      </c>
      <c r="G176" s="5" t="str">
        <f>IF(F176="","",IF(ISNUMBER(MATCH(F176,Setup!$A$6:$A$1000,0)),"OK","ORPHAN"))</f>
        <v>ORPHAN</v>
      </c>
    </row>
    <row r="177" spans="1:7" ht="15" customHeight="1" x14ac:dyDescent="0.35">
      <c r="A177" s="5" t="s">
        <v>195</v>
      </c>
      <c r="B177" s="5" t="s">
        <v>521</v>
      </c>
      <c r="C177" s="5">
        <f>'Employee Master'!A77</f>
        <v>0</v>
      </c>
      <c r="D177" s="5" t="str">
        <f>IFERROR(IF(C177="","",INDEX('Employee Master'!$B$5:$B$104,MATCH(C177,'Employee Master'!$A$5:$A$104,0))),"")</f>
        <v/>
      </c>
      <c r="E177" s="5" t="s">
        <v>5</v>
      </c>
      <c r="F177" s="5">
        <f>'Employee Master'!D77</f>
        <v>0</v>
      </c>
      <c r="G177" s="5" t="str">
        <f>IF(F177="","",IF(ISNUMBER(MATCH(F177,Setup!$A$6:$A$1000,0)),"OK","ORPHAN"))</f>
        <v>ORPHAN</v>
      </c>
    </row>
    <row r="178" spans="1:7" ht="15" customHeight="1" x14ac:dyDescent="0.35">
      <c r="A178" s="5" t="s">
        <v>195</v>
      </c>
      <c r="B178" s="5" t="s">
        <v>522</v>
      </c>
      <c r="C178" s="5">
        <f>'Employee Master'!A78</f>
        <v>0</v>
      </c>
      <c r="D178" s="5" t="str">
        <f>IFERROR(IF(C178="","",INDEX('Employee Master'!$B$5:$B$104,MATCH(C178,'Employee Master'!$A$5:$A$104,0))),"")</f>
        <v/>
      </c>
      <c r="E178" s="5" t="s">
        <v>5</v>
      </c>
      <c r="F178" s="5">
        <f>'Employee Master'!D78</f>
        <v>0</v>
      </c>
      <c r="G178" s="5" t="str">
        <f>IF(F178="","",IF(ISNUMBER(MATCH(F178,Setup!$A$6:$A$1000,0)),"OK","ORPHAN"))</f>
        <v>ORPHAN</v>
      </c>
    </row>
    <row r="179" spans="1:7" ht="15" customHeight="1" x14ac:dyDescent="0.35">
      <c r="A179" s="5" t="s">
        <v>195</v>
      </c>
      <c r="B179" s="5" t="s">
        <v>523</v>
      </c>
      <c r="C179" s="5">
        <f>'Employee Master'!A79</f>
        <v>0</v>
      </c>
      <c r="D179" s="5" t="str">
        <f>IFERROR(IF(C179="","",INDEX('Employee Master'!$B$5:$B$104,MATCH(C179,'Employee Master'!$A$5:$A$104,0))),"")</f>
        <v/>
      </c>
      <c r="E179" s="5" t="s">
        <v>5</v>
      </c>
      <c r="F179" s="5">
        <f>'Employee Master'!D79</f>
        <v>0</v>
      </c>
      <c r="G179" s="5" t="str">
        <f>IF(F179="","",IF(ISNUMBER(MATCH(F179,Setup!$A$6:$A$1000,0)),"OK","ORPHAN"))</f>
        <v>ORPHAN</v>
      </c>
    </row>
    <row r="180" spans="1:7" ht="15" customHeight="1" x14ac:dyDescent="0.35">
      <c r="A180" s="5" t="s">
        <v>195</v>
      </c>
      <c r="B180" s="5" t="s">
        <v>524</v>
      </c>
      <c r="C180" s="5">
        <f>'Employee Master'!A80</f>
        <v>0</v>
      </c>
      <c r="D180" s="5" t="str">
        <f>IFERROR(IF(C180="","",INDEX('Employee Master'!$B$5:$B$104,MATCH(C180,'Employee Master'!$A$5:$A$104,0))),"")</f>
        <v/>
      </c>
      <c r="E180" s="5" t="s">
        <v>5</v>
      </c>
      <c r="F180" s="5">
        <f>'Employee Master'!D80</f>
        <v>0</v>
      </c>
      <c r="G180" s="5" t="str">
        <f>IF(F180="","",IF(ISNUMBER(MATCH(F180,Setup!$A$6:$A$1000,0)),"OK","ORPHAN"))</f>
        <v>ORPHAN</v>
      </c>
    </row>
    <row r="181" spans="1:7" ht="15" customHeight="1" x14ac:dyDescent="0.35">
      <c r="A181" s="5" t="s">
        <v>195</v>
      </c>
      <c r="B181" s="5" t="s">
        <v>525</v>
      </c>
      <c r="C181" s="5">
        <f>'Employee Master'!A81</f>
        <v>0</v>
      </c>
      <c r="D181" s="5" t="str">
        <f>IFERROR(IF(C181="","",INDEX('Employee Master'!$B$5:$B$104,MATCH(C181,'Employee Master'!$A$5:$A$104,0))),"")</f>
        <v/>
      </c>
      <c r="E181" s="5" t="s">
        <v>5</v>
      </c>
      <c r="F181" s="5">
        <f>'Employee Master'!D81</f>
        <v>0</v>
      </c>
      <c r="G181" s="5" t="str">
        <f>IF(F181="","",IF(ISNUMBER(MATCH(F181,Setup!$A$6:$A$1000,0)),"OK","ORPHAN"))</f>
        <v>ORPHAN</v>
      </c>
    </row>
    <row r="182" spans="1:7" ht="15" customHeight="1" x14ac:dyDescent="0.35">
      <c r="A182" s="5" t="s">
        <v>195</v>
      </c>
      <c r="B182" s="5" t="s">
        <v>526</v>
      </c>
      <c r="C182" s="5">
        <f>'Employee Master'!A82</f>
        <v>0</v>
      </c>
      <c r="D182" s="5" t="str">
        <f>IFERROR(IF(C182="","",INDEX('Employee Master'!$B$5:$B$104,MATCH(C182,'Employee Master'!$A$5:$A$104,0))),"")</f>
        <v/>
      </c>
      <c r="E182" s="5" t="s">
        <v>5</v>
      </c>
      <c r="F182" s="5">
        <f>'Employee Master'!D82</f>
        <v>0</v>
      </c>
      <c r="G182" s="5" t="str">
        <f>IF(F182="","",IF(ISNUMBER(MATCH(F182,Setup!$A$6:$A$1000,0)),"OK","ORPHAN"))</f>
        <v>ORPHAN</v>
      </c>
    </row>
    <row r="183" spans="1:7" ht="15" customHeight="1" x14ac:dyDescent="0.35">
      <c r="A183" s="5" t="s">
        <v>195</v>
      </c>
      <c r="B183" s="5" t="s">
        <v>527</v>
      </c>
      <c r="C183" s="5">
        <f>'Employee Master'!A83</f>
        <v>0</v>
      </c>
      <c r="D183" s="5" t="str">
        <f>IFERROR(IF(C183="","",INDEX('Employee Master'!$B$5:$B$104,MATCH(C183,'Employee Master'!$A$5:$A$104,0))),"")</f>
        <v/>
      </c>
      <c r="E183" s="5" t="s">
        <v>5</v>
      </c>
      <c r="F183" s="5">
        <f>'Employee Master'!D83</f>
        <v>0</v>
      </c>
      <c r="G183" s="5" t="str">
        <f>IF(F183="","",IF(ISNUMBER(MATCH(F183,Setup!$A$6:$A$1000,0)),"OK","ORPHAN"))</f>
        <v>ORPHAN</v>
      </c>
    </row>
    <row r="184" spans="1:7" ht="15" customHeight="1" x14ac:dyDescent="0.35">
      <c r="A184" s="5" t="s">
        <v>195</v>
      </c>
      <c r="B184" s="5" t="s">
        <v>528</v>
      </c>
      <c r="C184" s="5">
        <f>'Employee Master'!A84</f>
        <v>0</v>
      </c>
      <c r="D184" s="5" t="str">
        <f>IFERROR(IF(C184="","",INDEX('Employee Master'!$B$5:$B$104,MATCH(C184,'Employee Master'!$A$5:$A$104,0))),"")</f>
        <v/>
      </c>
      <c r="E184" s="5" t="s">
        <v>5</v>
      </c>
      <c r="F184" s="5">
        <f>'Employee Master'!D84</f>
        <v>0</v>
      </c>
      <c r="G184" s="5" t="str">
        <f>IF(F184="","",IF(ISNUMBER(MATCH(F184,Setup!$A$6:$A$1000,0)),"OK","ORPHAN"))</f>
        <v>ORPHAN</v>
      </c>
    </row>
    <row r="185" spans="1:7" ht="15" customHeight="1" x14ac:dyDescent="0.35">
      <c r="A185" s="5" t="s">
        <v>195</v>
      </c>
      <c r="B185" s="5" t="s">
        <v>529</v>
      </c>
      <c r="C185" s="5">
        <f>'Employee Master'!A85</f>
        <v>0</v>
      </c>
      <c r="D185" s="5" t="str">
        <f>IFERROR(IF(C185="","",INDEX('Employee Master'!$B$5:$B$104,MATCH(C185,'Employee Master'!$A$5:$A$104,0))),"")</f>
        <v/>
      </c>
      <c r="E185" s="5" t="s">
        <v>5</v>
      </c>
      <c r="F185" s="5">
        <f>'Employee Master'!D85</f>
        <v>0</v>
      </c>
      <c r="G185" s="5" t="str">
        <f>IF(F185="","",IF(ISNUMBER(MATCH(F185,Setup!$A$6:$A$1000,0)),"OK","ORPHAN"))</f>
        <v>ORPHAN</v>
      </c>
    </row>
    <row r="186" spans="1:7" ht="15" customHeight="1" x14ac:dyDescent="0.35">
      <c r="A186" s="5" t="s">
        <v>195</v>
      </c>
      <c r="B186" s="5" t="s">
        <v>530</v>
      </c>
      <c r="C186" s="5">
        <f>'Employee Master'!A86</f>
        <v>0</v>
      </c>
      <c r="D186" s="5" t="str">
        <f>IFERROR(IF(C186="","",INDEX('Employee Master'!$B$5:$B$104,MATCH(C186,'Employee Master'!$A$5:$A$104,0))),"")</f>
        <v/>
      </c>
      <c r="E186" s="5" t="s">
        <v>5</v>
      </c>
      <c r="F186" s="5">
        <f>'Employee Master'!D86</f>
        <v>0</v>
      </c>
      <c r="G186" s="5" t="str">
        <f>IF(F186="","",IF(ISNUMBER(MATCH(F186,Setup!$A$6:$A$1000,0)),"OK","ORPHAN"))</f>
        <v>ORPHAN</v>
      </c>
    </row>
    <row r="187" spans="1:7" ht="15" customHeight="1" x14ac:dyDescent="0.35">
      <c r="A187" s="5" t="s">
        <v>195</v>
      </c>
      <c r="B187" s="5" t="s">
        <v>531</v>
      </c>
      <c r="C187" s="5">
        <f>'Employee Master'!A87</f>
        <v>0</v>
      </c>
      <c r="D187" s="5" t="str">
        <f>IFERROR(IF(C187="","",INDEX('Employee Master'!$B$5:$B$104,MATCH(C187,'Employee Master'!$A$5:$A$104,0))),"")</f>
        <v/>
      </c>
      <c r="E187" s="5" t="s">
        <v>5</v>
      </c>
      <c r="F187" s="5">
        <f>'Employee Master'!D87</f>
        <v>0</v>
      </c>
      <c r="G187" s="5" t="str">
        <f>IF(F187="","",IF(ISNUMBER(MATCH(F187,Setup!$A$6:$A$1000,0)),"OK","ORPHAN"))</f>
        <v>ORPHAN</v>
      </c>
    </row>
    <row r="188" spans="1:7" ht="15" customHeight="1" x14ac:dyDescent="0.35">
      <c r="A188" s="5" t="s">
        <v>195</v>
      </c>
      <c r="B188" s="5" t="s">
        <v>532</v>
      </c>
      <c r="C188" s="5">
        <f>'Employee Master'!A88</f>
        <v>0</v>
      </c>
      <c r="D188" s="5" t="str">
        <f>IFERROR(IF(C188="","",INDEX('Employee Master'!$B$5:$B$104,MATCH(C188,'Employee Master'!$A$5:$A$104,0))),"")</f>
        <v/>
      </c>
      <c r="E188" s="5" t="s">
        <v>5</v>
      </c>
      <c r="F188" s="5">
        <f>'Employee Master'!D88</f>
        <v>0</v>
      </c>
      <c r="G188" s="5" t="str">
        <f>IF(F188="","",IF(ISNUMBER(MATCH(F188,Setup!$A$6:$A$1000,0)),"OK","ORPHAN"))</f>
        <v>ORPHAN</v>
      </c>
    </row>
    <row r="189" spans="1:7" ht="15" customHeight="1" x14ac:dyDescent="0.35">
      <c r="A189" s="5" t="s">
        <v>195</v>
      </c>
      <c r="B189" s="5" t="s">
        <v>533</v>
      </c>
      <c r="C189" s="5">
        <f>'Employee Master'!A89</f>
        <v>0</v>
      </c>
      <c r="D189" s="5" t="str">
        <f>IFERROR(IF(C189="","",INDEX('Employee Master'!$B$5:$B$104,MATCH(C189,'Employee Master'!$A$5:$A$104,0))),"")</f>
        <v/>
      </c>
      <c r="E189" s="5" t="s">
        <v>5</v>
      </c>
      <c r="F189" s="5">
        <f>'Employee Master'!D89</f>
        <v>0</v>
      </c>
      <c r="G189" s="5" t="str">
        <f>IF(F189="","",IF(ISNUMBER(MATCH(F189,Setup!$A$6:$A$1000,0)),"OK","ORPHAN"))</f>
        <v>ORPHAN</v>
      </c>
    </row>
    <row r="190" spans="1:7" ht="15" customHeight="1" x14ac:dyDescent="0.35">
      <c r="A190" s="5" t="s">
        <v>195</v>
      </c>
      <c r="B190" s="5" t="s">
        <v>534</v>
      </c>
      <c r="C190" s="5">
        <f>'Employee Master'!A90</f>
        <v>0</v>
      </c>
      <c r="D190" s="5" t="str">
        <f>IFERROR(IF(C190="","",INDEX('Employee Master'!$B$5:$B$104,MATCH(C190,'Employee Master'!$A$5:$A$104,0))),"")</f>
        <v/>
      </c>
      <c r="E190" s="5" t="s">
        <v>5</v>
      </c>
      <c r="F190" s="5">
        <f>'Employee Master'!D90</f>
        <v>0</v>
      </c>
      <c r="G190" s="5" t="str">
        <f>IF(F190="","",IF(ISNUMBER(MATCH(F190,Setup!$A$6:$A$1000,0)),"OK","ORPHAN"))</f>
        <v>ORPHAN</v>
      </c>
    </row>
    <row r="191" spans="1:7" ht="15" customHeight="1" x14ac:dyDescent="0.35">
      <c r="A191" s="5" t="s">
        <v>195</v>
      </c>
      <c r="B191" s="5" t="s">
        <v>535</v>
      </c>
      <c r="C191" s="5">
        <f>'Employee Master'!A91</f>
        <v>0</v>
      </c>
      <c r="D191" s="5" t="str">
        <f>IFERROR(IF(C191="","",INDEX('Employee Master'!$B$5:$B$104,MATCH(C191,'Employee Master'!$A$5:$A$104,0))),"")</f>
        <v/>
      </c>
      <c r="E191" s="5" t="s">
        <v>5</v>
      </c>
      <c r="F191" s="5">
        <f>'Employee Master'!D91</f>
        <v>0</v>
      </c>
      <c r="G191" s="5" t="str">
        <f>IF(F191="","",IF(ISNUMBER(MATCH(F191,Setup!$A$6:$A$1000,0)),"OK","ORPHAN"))</f>
        <v>ORPHAN</v>
      </c>
    </row>
    <row r="192" spans="1:7" ht="15" customHeight="1" x14ac:dyDescent="0.35">
      <c r="A192" s="5" t="s">
        <v>195</v>
      </c>
      <c r="B192" s="5" t="s">
        <v>536</v>
      </c>
      <c r="C192" s="5">
        <f>'Employee Master'!A92</f>
        <v>0</v>
      </c>
      <c r="D192" s="5" t="str">
        <f>IFERROR(IF(C192="","",INDEX('Employee Master'!$B$5:$B$104,MATCH(C192,'Employee Master'!$A$5:$A$104,0))),"")</f>
        <v/>
      </c>
      <c r="E192" s="5" t="s">
        <v>5</v>
      </c>
      <c r="F192" s="5">
        <f>'Employee Master'!D92</f>
        <v>0</v>
      </c>
      <c r="G192" s="5" t="str">
        <f>IF(F192="","",IF(ISNUMBER(MATCH(F192,Setup!$A$6:$A$1000,0)),"OK","ORPHAN"))</f>
        <v>ORPHAN</v>
      </c>
    </row>
    <row r="193" spans="1:7" ht="15" customHeight="1" x14ac:dyDescent="0.35">
      <c r="A193" s="5" t="s">
        <v>195</v>
      </c>
      <c r="B193" s="5" t="s">
        <v>537</v>
      </c>
      <c r="C193" s="5">
        <f>'Employee Master'!A93</f>
        <v>0</v>
      </c>
      <c r="D193" s="5" t="str">
        <f>IFERROR(IF(C193="","",INDEX('Employee Master'!$B$5:$B$104,MATCH(C193,'Employee Master'!$A$5:$A$104,0))),"")</f>
        <v/>
      </c>
      <c r="E193" s="5" t="s">
        <v>5</v>
      </c>
      <c r="F193" s="5">
        <f>'Employee Master'!D93</f>
        <v>0</v>
      </c>
      <c r="G193" s="5" t="str">
        <f>IF(F193="","",IF(ISNUMBER(MATCH(F193,Setup!$A$6:$A$1000,0)),"OK","ORPHAN"))</f>
        <v>ORPHAN</v>
      </c>
    </row>
    <row r="194" spans="1:7" ht="15" customHeight="1" x14ac:dyDescent="0.35">
      <c r="A194" s="5" t="s">
        <v>195</v>
      </c>
      <c r="B194" s="5" t="s">
        <v>538</v>
      </c>
      <c r="C194" s="5">
        <f>'Employee Master'!A94</f>
        <v>0</v>
      </c>
      <c r="D194" s="5" t="str">
        <f>IFERROR(IF(C194="","",INDEX('Employee Master'!$B$5:$B$104,MATCH(C194,'Employee Master'!$A$5:$A$104,0))),"")</f>
        <v/>
      </c>
      <c r="E194" s="5" t="s">
        <v>5</v>
      </c>
      <c r="F194" s="5">
        <f>'Employee Master'!D94</f>
        <v>0</v>
      </c>
      <c r="G194" s="5" t="str">
        <f>IF(F194="","",IF(ISNUMBER(MATCH(F194,Setup!$A$6:$A$1000,0)),"OK","ORPHAN"))</f>
        <v>ORPHAN</v>
      </c>
    </row>
    <row r="195" spans="1:7" ht="15" customHeight="1" x14ac:dyDescent="0.35">
      <c r="A195" s="5" t="s">
        <v>195</v>
      </c>
      <c r="B195" s="5" t="s">
        <v>539</v>
      </c>
      <c r="C195" s="5">
        <f>'Employee Master'!A95</f>
        <v>0</v>
      </c>
      <c r="D195" s="5" t="str">
        <f>IFERROR(IF(C195="","",INDEX('Employee Master'!$B$5:$B$104,MATCH(C195,'Employee Master'!$A$5:$A$104,0))),"")</f>
        <v/>
      </c>
      <c r="E195" s="5" t="s">
        <v>5</v>
      </c>
      <c r="F195" s="5">
        <f>'Employee Master'!D95</f>
        <v>0</v>
      </c>
      <c r="G195" s="5" t="str">
        <f>IF(F195="","",IF(ISNUMBER(MATCH(F195,Setup!$A$6:$A$1000,0)),"OK","ORPHAN"))</f>
        <v>ORPHAN</v>
      </c>
    </row>
    <row r="196" spans="1:7" ht="15" customHeight="1" x14ac:dyDescent="0.35">
      <c r="A196" s="5" t="s">
        <v>195</v>
      </c>
      <c r="B196" s="5" t="s">
        <v>540</v>
      </c>
      <c r="C196" s="5">
        <f>'Employee Master'!A96</f>
        <v>0</v>
      </c>
      <c r="D196" s="5" t="str">
        <f>IFERROR(IF(C196="","",INDEX('Employee Master'!$B$5:$B$104,MATCH(C196,'Employee Master'!$A$5:$A$104,0))),"")</f>
        <v/>
      </c>
      <c r="E196" s="5" t="s">
        <v>5</v>
      </c>
      <c r="F196" s="5">
        <f>'Employee Master'!D96</f>
        <v>0</v>
      </c>
      <c r="G196" s="5" t="str">
        <f>IF(F196="","",IF(ISNUMBER(MATCH(F196,Setup!$A$6:$A$1000,0)),"OK","ORPHAN"))</f>
        <v>ORPHAN</v>
      </c>
    </row>
    <row r="197" spans="1:7" ht="15" customHeight="1" x14ac:dyDescent="0.35">
      <c r="A197" s="5" t="s">
        <v>195</v>
      </c>
      <c r="B197" s="5" t="s">
        <v>541</v>
      </c>
      <c r="C197" s="5">
        <f>'Employee Master'!A97</f>
        <v>0</v>
      </c>
      <c r="D197" s="5" t="str">
        <f>IFERROR(IF(C197="","",INDEX('Employee Master'!$B$5:$B$104,MATCH(C197,'Employee Master'!$A$5:$A$104,0))),"")</f>
        <v/>
      </c>
      <c r="E197" s="5" t="s">
        <v>5</v>
      </c>
      <c r="F197" s="5">
        <f>'Employee Master'!D97</f>
        <v>0</v>
      </c>
      <c r="G197" s="5" t="str">
        <f>IF(F197="","",IF(ISNUMBER(MATCH(F197,Setup!$A$6:$A$1000,0)),"OK","ORPHAN"))</f>
        <v>ORPHAN</v>
      </c>
    </row>
    <row r="198" spans="1:7" ht="15" customHeight="1" x14ac:dyDescent="0.35">
      <c r="A198" s="5" t="s">
        <v>195</v>
      </c>
      <c r="B198" s="5" t="s">
        <v>542</v>
      </c>
      <c r="C198" s="5">
        <f>'Employee Master'!A98</f>
        <v>0</v>
      </c>
      <c r="D198" s="5" t="str">
        <f>IFERROR(IF(C198="","",INDEX('Employee Master'!$B$5:$B$104,MATCH(C198,'Employee Master'!$A$5:$A$104,0))),"")</f>
        <v/>
      </c>
      <c r="E198" s="5" t="s">
        <v>5</v>
      </c>
      <c r="F198" s="5">
        <f>'Employee Master'!D98</f>
        <v>0</v>
      </c>
      <c r="G198" s="5" t="str">
        <f>IF(F198="","",IF(ISNUMBER(MATCH(F198,Setup!$A$6:$A$1000,0)),"OK","ORPHAN"))</f>
        <v>ORPHAN</v>
      </c>
    </row>
    <row r="199" spans="1:7" ht="15" customHeight="1" x14ac:dyDescent="0.35">
      <c r="A199" s="5" t="s">
        <v>195</v>
      </c>
      <c r="B199" s="5" t="s">
        <v>543</v>
      </c>
      <c r="C199" s="5">
        <f>'Employee Master'!A99</f>
        <v>0</v>
      </c>
      <c r="D199" s="5" t="str">
        <f>IFERROR(IF(C199="","",INDEX('Employee Master'!$B$5:$B$104,MATCH(C199,'Employee Master'!$A$5:$A$104,0))),"")</f>
        <v/>
      </c>
      <c r="E199" s="5" t="s">
        <v>5</v>
      </c>
      <c r="F199" s="5">
        <f>'Employee Master'!D99</f>
        <v>0</v>
      </c>
      <c r="G199" s="5" t="str">
        <f>IF(F199="","",IF(ISNUMBER(MATCH(F199,Setup!$A$6:$A$1000,0)),"OK","ORPHAN"))</f>
        <v>ORPHAN</v>
      </c>
    </row>
    <row r="200" spans="1:7" ht="15" customHeight="1" x14ac:dyDescent="0.35">
      <c r="A200" s="5" t="s">
        <v>195</v>
      </c>
      <c r="B200" s="5" t="s">
        <v>544</v>
      </c>
      <c r="C200" s="5">
        <f>'Employee Master'!A100</f>
        <v>0</v>
      </c>
      <c r="D200" s="5" t="str">
        <f>IFERROR(IF(C200="","",INDEX('Employee Master'!$B$5:$B$104,MATCH(C200,'Employee Master'!$A$5:$A$104,0))),"")</f>
        <v/>
      </c>
      <c r="E200" s="5" t="s">
        <v>5</v>
      </c>
      <c r="F200" s="5">
        <f>'Employee Master'!D100</f>
        <v>0</v>
      </c>
      <c r="G200" s="5" t="str">
        <f>IF(F200="","",IF(ISNUMBER(MATCH(F200,Setup!$A$6:$A$1000,0)),"OK","ORPHAN"))</f>
        <v>ORPHAN</v>
      </c>
    </row>
    <row r="201" spans="1:7" ht="15" customHeight="1" x14ac:dyDescent="0.35">
      <c r="A201" s="5" t="s">
        <v>195</v>
      </c>
      <c r="B201" s="5" t="s">
        <v>545</v>
      </c>
      <c r="C201" s="5">
        <f>'Employee Master'!A101</f>
        <v>0</v>
      </c>
      <c r="D201" s="5" t="str">
        <f>IFERROR(IF(C201="","",INDEX('Employee Master'!$B$5:$B$104,MATCH(C201,'Employee Master'!$A$5:$A$104,0))),"")</f>
        <v/>
      </c>
      <c r="E201" s="5" t="s">
        <v>5</v>
      </c>
      <c r="F201" s="5">
        <f>'Employee Master'!D101</f>
        <v>0</v>
      </c>
      <c r="G201" s="5" t="str">
        <f>IF(F201="","",IF(ISNUMBER(MATCH(F201,Setup!$A$6:$A$1000,0)),"OK","ORPHAN"))</f>
        <v>ORPHAN</v>
      </c>
    </row>
    <row r="202" spans="1:7" ht="15" customHeight="1" x14ac:dyDescent="0.35">
      <c r="A202" s="5" t="s">
        <v>195</v>
      </c>
      <c r="B202" s="5" t="s">
        <v>546</v>
      </c>
      <c r="C202" s="5">
        <f>'Employee Master'!A102</f>
        <v>0</v>
      </c>
      <c r="D202" s="5" t="str">
        <f>IFERROR(IF(C202="","",INDEX('Employee Master'!$B$5:$B$104,MATCH(C202,'Employee Master'!$A$5:$A$104,0))),"")</f>
        <v/>
      </c>
      <c r="E202" s="5" t="s">
        <v>5</v>
      </c>
      <c r="F202" s="5">
        <f>'Employee Master'!D102</f>
        <v>0</v>
      </c>
      <c r="G202" s="5" t="str">
        <f>IF(F202="","",IF(ISNUMBER(MATCH(F202,Setup!$A$6:$A$1000,0)),"OK","ORPHAN"))</f>
        <v>ORPHAN</v>
      </c>
    </row>
    <row r="203" spans="1:7" ht="15" customHeight="1" x14ac:dyDescent="0.35">
      <c r="A203" s="5" t="s">
        <v>195</v>
      </c>
      <c r="B203" s="5" t="s">
        <v>547</v>
      </c>
      <c r="C203" s="5">
        <f>'Employee Master'!A103</f>
        <v>0</v>
      </c>
      <c r="D203" s="5" t="str">
        <f>IFERROR(IF(C203="","",INDEX('Employee Master'!$B$5:$B$104,MATCH(C203,'Employee Master'!$A$5:$A$104,0))),"")</f>
        <v/>
      </c>
      <c r="E203" s="5" t="s">
        <v>5</v>
      </c>
      <c r="F203" s="5">
        <f>'Employee Master'!D103</f>
        <v>0</v>
      </c>
      <c r="G203" s="5" t="str">
        <f>IF(F203="","",IF(ISNUMBER(MATCH(F203,Setup!$A$6:$A$1000,0)),"OK","ORPHAN"))</f>
        <v>ORPHAN</v>
      </c>
    </row>
    <row r="204" spans="1:7" ht="15" customHeight="1" x14ac:dyDescent="0.35">
      <c r="A204" s="5" t="s">
        <v>195</v>
      </c>
      <c r="B204" s="5" t="s">
        <v>548</v>
      </c>
      <c r="C204" s="5">
        <f>'Employee Master'!A104</f>
        <v>0</v>
      </c>
      <c r="D204" s="5" t="str">
        <f>IFERROR(IF(C204="","",INDEX('Employee Master'!$B$5:$B$104,MATCH(C204,'Employee Master'!$A$5:$A$104,0))),"")</f>
        <v/>
      </c>
      <c r="E204" s="5" t="s">
        <v>5</v>
      </c>
      <c r="F204" s="5">
        <f>'Employee Master'!D104</f>
        <v>0</v>
      </c>
      <c r="G204" s="5" t="str">
        <f>IF(F204="","",IF(ISNUMBER(MATCH(F204,Setup!$A$6:$A$1000,0)),"OK","ORPHAN"))</f>
        <v>ORPHAN</v>
      </c>
    </row>
    <row r="205" spans="1:7" ht="15" customHeight="1" x14ac:dyDescent="0.35">
      <c r="A205" s="5" t="s">
        <v>195</v>
      </c>
      <c r="B205" s="5" t="s">
        <v>549</v>
      </c>
      <c r="C205" s="5" t="str">
        <f>'Employee Master'!A5</f>
        <v>EMP-001</v>
      </c>
      <c r="D205" s="5" t="str">
        <f>IFERROR(IF(C205="","",INDEX('Employee Master'!$B$5:$B$104,MATCH(C205,'Employee Master'!$A$5:$A$104,0))),"")</f>
        <v>Anita Sookhai</v>
      </c>
      <c r="E205" s="5" t="s">
        <v>82</v>
      </c>
      <c r="F205" s="5" t="str">
        <f>'Employee Master'!E5</f>
        <v>Active</v>
      </c>
      <c r="G205" s="5" t="str">
        <f>IF(F205="","",IF(ISNUMBER(MATCH(F205,Setup!$C$6:$C$1000,0)),"OK","ORPHAN"))</f>
        <v>OK</v>
      </c>
    </row>
    <row r="206" spans="1:7" ht="15" customHeight="1" x14ac:dyDescent="0.35">
      <c r="A206" s="5" t="s">
        <v>195</v>
      </c>
      <c r="B206" s="5" t="s">
        <v>550</v>
      </c>
      <c r="C206" s="5" t="str">
        <f>'Employee Master'!A6</f>
        <v>EMP-002</v>
      </c>
      <c r="D206" s="5" t="str">
        <f>IFERROR(IF(C206="","",INDEX('Employee Master'!$B$5:$B$104,MATCH(C206,'Employee Master'!$A$5:$A$104,0))),"")</f>
        <v>Reuben Mohammed</v>
      </c>
      <c r="E206" s="5" t="s">
        <v>82</v>
      </c>
      <c r="F206" s="5" t="str">
        <f>'Employee Master'!E6</f>
        <v>Active</v>
      </c>
      <c r="G206" s="5" t="str">
        <f>IF(F206="","",IF(ISNUMBER(MATCH(F206,Setup!$C$6:$C$1000,0)),"OK","ORPHAN"))</f>
        <v>OK</v>
      </c>
    </row>
    <row r="207" spans="1:7" ht="15" customHeight="1" x14ac:dyDescent="0.35">
      <c r="A207" s="5" t="s">
        <v>195</v>
      </c>
      <c r="B207" s="5" t="s">
        <v>551</v>
      </c>
      <c r="C207" s="5" t="str">
        <f>'Employee Master'!A7</f>
        <v>EMP-003</v>
      </c>
      <c r="D207" s="5" t="str">
        <f>IFERROR(IF(C207="","",INDEX('Employee Master'!$B$5:$B$104,MATCH(C207,'Employee Master'!$A$5:$A$104,0))),"")</f>
        <v>Keisha Charles</v>
      </c>
      <c r="E207" s="5" t="s">
        <v>82</v>
      </c>
      <c r="F207" s="5" t="str">
        <f>'Employee Master'!E7</f>
        <v>Probation</v>
      </c>
      <c r="G207" s="5" t="str">
        <f>IF(F207="","",IF(ISNUMBER(MATCH(F207,Setup!$C$6:$C$1000,0)),"OK","ORPHAN"))</f>
        <v>OK</v>
      </c>
    </row>
    <row r="208" spans="1:7" ht="15" customHeight="1" x14ac:dyDescent="0.35">
      <c r="A208" s="5" t="s">
        <v>195</v>
      </c>
      <c r="B208" s="5" t="s">
        <v>552</v>
      </c>
      <c r="C208" s="5">
        <f>'Employee Master'!A8</f>
        <v>0</v>
      </c>
      <c r="D208" s="5" t="str">
        <f>IFERROR(IF(C208="","",INDEX('Employee Master'!$B$5:$B$104,MATCH(C208,'Employee Master'!$A$5:$A$104,0))),"")</f>
        <v/>
      </c>
      <c r="E208" s="5" t="s">
        <v>82</v>
      </c>
      <c r="F208" s="5">
        <f>'Employee Master'!E8</f>
        <v>0</v>
      </c>
      <c r="G208" s="5" t="str">
        <f>IF(F208="","",IF(ISNUMBER(MATCH(F208,Setup!$C$6:$C$1000,0)),"OK","ORPHAN"))</f>
        <v>ORPHAN</v>
      </c>
    </row>
    <row r="209" spans="1:7" ht="15" customHeight="1" x14ac:dyDescent="0.35">
      <c r="A209" s="5" t="s">
        <v>195</v>
      </c>
      <c r="B209" s="5" t="s">
        <v>553</v>
      </c>
      <c r="C209" s="5">
        <f>'Employee Master'!A9</f>
        <v>0</v>
      </c>
      <c r="D209" s="5" t="str">
        <f>IFERROR(IF(C209="","",INDEX('Employee Master'!$B$5:$B$104,MATCH(C209,'Employee Master'!$A$5:$A$104,0))),"")</f>
        <v/>
      </c>
      <c r="E209" s="5" t="s">
        <v>82</v>
      </c>
      <c r="F209" s="5">
        <f>'Employee Master'!E9</f>
        <v>0</v>
      </c>
      <c r="G209" s="5" t="str">
        <f>IF(F209="","",IF(ISNUMBER(MATCH(F209,Setup!$C$6:$C$1000,0)),"OK","ORPHAN"))</f>
        <v>ORPHAN</v>
      </c>
    </row>
    <row r="210" spans="1:7" ht="15" customHeight="1" x14ac:dyDescent="0.35">
      <c r="A210" s="5" t="s">
        <v>195</v>
      </c>
      <c r="B210" s="5" t="s">
        <v>554</v>
      </c>
      <c r="C210" s="5">
        <f>'Employee Master'!A10</f>
        <v>0</v>
      </c>
      <c r="D210" s="5" t="str">
        <f>IFERROR(IF(C210="","",INDEX('Employee Master'!$B$5:$B$104,MATCH(C210,'Employee Master'!$A$5:$A$104,0))),"")</f>
        <v/>
      </c>
      <c r="E210" s="5" t="s">
        <v>82</v>
      </c>
      <c r="F210" s="5">
        <f>'Employee Master'!E10</f>
        <v>0</v>
      </c>
      <c r="G210" s="5" t="str">
        <f>IF(F210="","",IF(ISNUMBER(MATCH(F210,Setup!$C$6:$C$1000,0)),"OK","ORPHAN"))</f>
        <v>ORPHAN</v>
      </c>
    </row>
    <row r="211" spans="1:7" ht="15" customHeight="1" x14ac:dyDescent="0.35">
      <c r="A211" s="5" t="s">
        <v>195</v>
      </c>
      <c r="B211" s="5" t="s">
        <v>555</v>
      </c>
      <c r="C211" s="5">
        <f>'Employee Master'!A11</f>
        <v>0</v>
      </c>
      <c r="D211" s="5" t="str">
        <f>IFERROR(IF(C211="","",INDEX('Employee Master'!$B$5:$B$104,MATCH(C211,'Employee Master'!$A$5:$A$104,0))),"")</f>
        <v/>
      </c>
      <c r="E211" s="5" t="s">
        <v>82</v>
      </c>
      <c r="F211" s="5">
        <f>'Employee Master'!E11</f>
        <v>0</v>
      </c>
      <c r="G211" s="5" t="str">
        <f>IF(F211="","",IF(ISNUMBER(MATCH(F211,Setup!$C$6:$C$1000,0)),"OK","ORPHAN"))</f>
        <v>ORPHAN</v>
      </c>
    </row>
    <row r="212" spans="1:7" ht="15" customHeight="1" x14ac:dyDescent="0.35">
      <c r="A212" s="5" t="s">
        <v>195</v>
      </c>
      <c r="B212" s="5" t="s">
        <v>556</v>
      </c>
      <c r="C212" s="5">
        <f>'Employee Master'!A12</f>
        <v>0</v>
      </c>
      <c r="D212" s="5" t="str">
        <f>IFERROR(IF(C212="","",INDEX('Employee Master'!$B$5:$B$104,MATCH(C212,'Employee Master'!$A$5:$A$104,0))),"")</f>
        <v/>
      </c>
      <c r="E212" s="5" t="s">
        <v>82</v>
      </c>
      <c r="F212" s="5">
        <f>'Employee Master'!E12</f>
        <v>0</v>
      </c>
      <c r="G212" s="5" t="str">
        <f>IF(F212="","",IF(ISNUMBER(MATCH(F212,Setup!$C$6:$C$1000,0)),"OK","ORPHAN"))</f>
        <v>ORPHAN</v>
      </c>
    </row>
    <row r="213" spans="1:7" ht="15" customHeight="1" x14ac:dyDescent="0.35">
      <c r="A213" s="5" t="s">
        <v>195</v>
      </c>
      <c r="B213" s="5" t="s">
        <v>557</v>
      </c>
      <c r="C213" s="5">
        <f>'Employee Master'!A13</f>
        <v>0</v>
      </c>
      <c r="D213" s="5" t="str">
        <f>IFERROR(IF(C213="","",INDEX('Employee Master'!$B$5:$B$104,MATCH(C213,'Employee Master'!$A$5:$A$104,0))),"")</f>
        <v/>
      </c>
      <c r="E213" s="5" t="s">
        <v>82</v>
      </c>
      <c r="F213" s="5">
        <f>'Employee Master'!E13</f>
        <v>0</v>
      </c>
      <c r="G213" s="5" t="str">
        <f>IF(F213="","",IF(ISNUMBER(MATCH(F213,Setup!$C$6:$C$1000,0)),"OK","ORPHAN"))</f>
        <v>ORPHAN</v>
      </c>
    </row>
    <row r="214" spans="1:7" ht="15" customHeight="1" x14ac:dyDescent="0.35">
      <c r="A214" s="5" t="s">
        <v>195</v>
      </c>
      <c r="B214" s="5" t="s">
        <v>558</v>
      </c>
      <c r="C214" s="5">
        <f>'Employee Master'!A14</f>
        <v>0</v>
      </c>
      <c r="D214" s="5" t="str">
        <f>IFERROR(IF(C214="","",INDEX('Employee Master'!$B$5:$B$104,MATCH(C214,'Employee Master'!$A$5:$A$104,0))),"")</f>
        <v/>
      </c>
      <c r="E214" s="5" t="s">
        <v>82</v>
      </c>
      <c r="F214" s="5">
        <f>'Employee Master'!E14</f>
        <v>0</v>
      </c>
      <c r="G214" s="5" t="str">
        <f>IF(F214="","",IF(ISNUMBER(MATCH(F214,Setup!$C$6:$C$1000,0)),"OK","ORPHAN"))</f>
        <v>ORPHAN</v>
      </c>
    </row>
    <row r="215" spans="1:7" ht="15" customHeight="1" x14ac:dyDescent="0.35">
      <c r="A215" s="5" t="s">
        <v>195</v>
      </c>
      <c r="B215" s="5" t="s">
        <v>559</v>
      </c>
      <c r="C215" s="5">
        <f>'Employee Master'!A15</f>
        <v>0</v>
      </c>
      <c r="D215" s="5" t="str">
        <f>IFERROR(IF(C215="","",INDEX('Employee Master'!$B$5:$B$104,MATCH(C215,'Employee Master'!$A$5:$A$104,0))),"")</f>
        <v/>
      </c>
      <c r="E215" s="5" t="s">
        <v>82</v>
      </c>
      <c r="F215" s="5">
        <f>'Employee Master'!E15</f>
        <v>0</v>
      </c>
      <c r="G215" s="5" t="str">
        <f>IF(F215="","",IF(ISNUMBER(MATCH(F215,Setup!$C$6:$C$1000,0)),"OK","ORPHAN"))</f>
        <v>ORPHAN</v>
      </c>
    </row>
    <row r="216" spans="1:7" ht="15" customHeight="1" x14ac:dyDescent="0.35">
      <c r="A216" s="5" t="s">
        <v>195</v>
      </c>
      <c r="B216" s="5" t="s">
        <v>560</v>
      </c>
      <c r="C216" s="5">
        <f>'Employee Master'!A16</f>
        <v>0</v>
      </c>
      <c r="D216" s="5" t="str">
        <f>IFERROR(IF(C216="","",INDEX('Employee Master'!$B$5:$B$104,MATCH(C216,'Employee Master'!$A$5:$A$104,0))),"")</f>
        <v/>
      </c>
      <c r="E216" s="5" t="s">
        <v>82</v>
      </c>
      <c r="F216" s="5">
        <f>'Employee Master'!E16</f>
        <v>0</v>
      </c>
      <c r="G216" s="5" t="str">
        <f>IF(F216="","",IF(ISNUMBER(MATCH(F216,Setup!$C$6:$C$1000,0)),"OK","ORPHAN"))</f>
        <v>ORPHAN</v>
      </c>
    </row>
    <row r="217" spans="1:7" ht="15" customHeight="1" x14ac:dyDescent="0.35">
      <c r="A217" s="5" t="s">
        <v>195</v>
      </c>
      <c r="B217" s="5" t="s">
        <v>561</v>
      </c>
      <c r="C217" s="5">
        <f>'Employee Master'!A17</f>
        <v>0</v>
      </c>
      <c r="D217" s="5" t="str">
        <f>IFERROR(IF(C217="","",INDEX('Employee Master'!$B$5:$B$104,MATCH(C217,'Employee Master'!$A$5:$A$104,0))),"")</f>
        <v/>
      </c>
      <c r="E217" s="5" t="s">
        <v>82</v>
      </c>
      <c r="F217" s="5">
        <f>'Employee Master'!E17</f>
        <v>0</v>
      </c>
      <c r="G217" s="5" t="str">
        <f>IF(F217="","",IF(ISNUMBER(MATCH(F217,Setup!$C$6:$C$1000,0)),"OK","ORPHAN"))</f>
        <v>ORPHAN</v>
      </c>
    </row>
    <row r="218" spans="1:7" ht="15" customHeight="1" x14ac:dyDescent="0.35">
      <c r="A218" s="5" t="s">
        <v>195</v>
      </c>
      <c r="B218" s="5" t="s">
        <v>562</v>
      </c>
      <c r="C218" s="5">
        <f>'Employee Master'!A18</f>
        <v>0</v>
      </c>
      <c r="D218" s="5" t="str">
        <f>IFERROR(IF(C218="","",INDEX('Employee Master'!$B$5:$B$104,MATCH(C218,'Employee Master'!$A$5:$A$104,0))),"")</f>
        <v/>
      </c>
      <c r="E218" s="5" t="s">
        <v>82</v>
      </c>
      <c r="F218" s="5">
        <f>'Employee Master'!E18</f>
        <v>0</v>
      </c>
      <c r="G218" s="5" t="str">
        <f>IF(F218="","",IF(ISNUMBER(MATCH(F218,Setup!$C$6:$C$1000,0)),"OK","ORPHAN"))</f>
        <v>ORPHAN</v>
      </c>
    </row>
    <row r="219" spans="1:7" ht="15" customHeight="1" x14ac:dyDescent="0.35">
      <c r="A219" s="5" t="s">
        <v>195</v>
      </c>
      <c r="B219" s="5" t="s">
        <v>563</v>
      </c>
      <c r="C219" s="5">
        <f>'Employee Master'!A19</f>
        <v>0</v>
      </c>
      <c r="D219" s="5" t="str">
        <f>IFERROR(IF(C219="","",INDEX('Employee Master'!$B$5:$B$104,MATCH(C219,'Employee Master'!$A$5:$A$104,0))),"")</f>
        <v/>
      </c>
      <c r="E219" s="5" t="s">
        <v>82</v>
      </c>
      <c r="F219" s="5">
        <f>'Employee Master'!E19</f>
        <v>0</v>
      </c>
      <c r="G219" s="5" t="str">
        <f>IF(F219="","",IF(ISNUMBER(MATCH(F219,Setup!$C$6:$C$1000,0)),"OK","ORPHAN"))</f>
        <v>ORPHAN</v>
      </c>
    </row>
    <row r="220" spans="1:7" ht="15" customHeight="1" x14ac:dyDescent="0.35">
      <c r="A220" s="5" t="s">
        <v>195</v>
      </c>
      <c r="B220" s="5" t="s">
        <v>564</v>
      </c>
      <c r="C220" s="5">
        <f>'Employee Master'!A20</f>
        <v>0</v>
      </c>
      <c r="D220" s="5" t="str">
        <f>IFERROR(IF(C220="","",INDEX('Employee Master'!$B$5:$B$104,MATCH(C220,'Employee Master'!$A$5:$A$104,0))),"")</f>
        <v/>
      </c>
      <c r="E220" s="5" t="s">
        <v>82</v>
      </c>
      <c r="F220" s="5">
        <f>'Employee Master'!E20</f>
        <v>0</v>
      </c>
      <c r="G220" s="5" t="str">
        <f>IF(F220="","",IF(ISNUMBER(MATCH(F220,Setup!$C$6:$C$1000,0)),"OK","ORPHAN"))</f>
        <v>ORPHAN</v>
      </c>
    </row>
    <row r="221" spans="1:7" ht="15" customHeight="1" x14ac:dyDescent="0.35">
      <c r="A221" s="5" t="s">
        <v>195</v>
      </c>
      <c r="B221" s="5" t="s">
        <v>565</v>
      </c>
      <c r="C221" s="5">
        <f>'Employee Master'!A21</f>
        <v>0</v>
      </c>
      <c r="D221" s="5" t="str">
        <f>IFERROR(IF(C221="","",INDEX('Employee Master'!$B$5:$B$104,MATCH(C221,'Employee Master'!$A$5:$A$104,0))),"")</f>
        <v/>
      </c>
      <c r="E221" s="5" t="s">
        <v>82</v>
      </c>
      <c r="F221" s="5">
        <f>'Employee Master'!E21</f>
        <v>0</v>
      </c>
      <c r="G221" s="5" t="str">
        <f>IF(F221="","",IF(ISNUMBER(MATCH(F221,Setup!$C$6:$C$1000,0)),"OK","ORPHAN"))</f>
        <v>ORPHAN</v>
      </c>
    </row>
    <row r="222" spans="1:7" ht="15" customHeight="1" x14ac:dyDescent="0.35">
      <c r="A222" s="5" t="s">
        <v>195</v>
      </c>
      <c r="B222" s="5" t="s">
        <v>566</v>
      </c>
      <c r="C222" s="5">
        <f>'Employee Master'!A22</f>
        <v>0</v>
      </c>
      <c r="D222" s="5" t="str">
        <f>IFERROR(IF(C222="","",INDEX('Employee Master'!$B$5:$B$104,MATCH(C222,'Employee Master'!$A$5:$A$104,0))),"")</f>
        <v/>
      </c>
      <c r="E222" s="5" t="s">
        <v>82</v>
      </c>
      <c r="F222" s="5">
        <f>'Employee Master'!E22</f>
        <v>0</v>
      </c>
      <c r="G222" s="5" t="str">
        <f>IF(F222="","",IF(ISNUMBER(MATCH(F222,Setup!$C$6:$C$1000,0)),"OK","ORPHAN"))</f>
        <v>ORPHAN</v>
      </c>
    </row>
    <row r="223" spans="1:7" ht="15" customHeight="1" x14ac:dyDescent="0.35">
      <c r="A223" s="5" t="s">
        <v>195</v>
      </c>
      <c r="B223" s="5" t="s">
        <v>567</v>
      </c>
      <c r="C223" s="5">
        <f>'Employee Master'!A23</f>
        <v>0</v>
      </c>
      <c r="D223" s="5" t="str">
        <f>IFERROR(IF(C223="","",INDEX('Employee Master'!$B$5:$B$104,MATCH(C223,'Employee Master'!$A$5:$A$104,0))),"")</f>
        <v/>
      </c>
      <c r="E223" s="5" t="s">
        <v>82</v>
      </c>
      <c r="F223" s="5">
        <f>'Employee Master'!E23</f>
        <v>0</v>
      </c>
      <c r="G223" s="5" t="str">
        <f>IF(F223="","",IF(ISNUMBER(MATCH(F223,Setup!$C$6:$C$1000,0)),"OK","ORPHAN"))</f>
        <v>ORPHAN</v>
      </c>
    </row>
    <row r="224" spans="1:7" ht="15" customHeight="1" x14ac:dyDescent="0.35">
      <c r="A224" s="5" t="s">
        <v>195</v>
      </c>
      <c r="B224" s="5" t="s">
        <v>568</v>
      </c>
      <c r="C224" s="5">
        <f>'Employee Master'!A24</f>
        <v>0</v>
      </c>
      <c r="D224" s="5" t="str">
        <f>IFERROR(IF(C224="","",INDEX('Employee Master'!$B$5:$B$104,MATCH(C224,'Employee Master'!$A$5:$A$104,0))),"")</f>
        <v/>
      </c>
      <c r="E224" s="5" t="s">
        <v>82</v>
      </c>
      <c r="F224" s="5">
        <f>'Employee Master'!E24</f>
        <v>0</v>
      </c>
      <c r="G224" s="5" t="str">
        <f>IF(F224="","",IF(ISNUMBER(MATCH(F224,Setup!$C$6:$C$1000,0)),"OK","ORPHAN"))</f>
        <v>ORPHAN</v>
      </c>
    </row>
    <row r="225" spans="1:7" ht="15" customHeight="1" x14ac:dyDescent="0.35">
      <c r="A225" s="5" t="s">
        <v>195</v>
      </c>
      <c r="B225" s="5" t="s">
        <v>569</v>
      </c>
      <c r="C225" s="5">
        <f>'Employee Master'!A25</f>
        <v>0</v>
      </c>
      <c r="D225" s="5" t="str">
        <f>IFERROR(IF(C225="","",INDEX('Employee Master'!$B$5:$B$104,MATCH(C225,'Employee Master'!$A$5:$A$104,0))),"")</f>
        <v/>
      </c>
      <c r="E225" s="5" t="s">
        <v>82</v>
      </c>
      <c r="F225" s="5">
        <f>'Employee Master'!E25</f>
        <v>0</v>
      </c>
      <c r="G225" s="5" t="str">
        <f>IF(F225="","",IF(ISNUMBER(MATCH(F225,Setup!$C$6:$C$1000,0)),"OK","ORPHAN"))</f>
        <v>ORPHAN</v>
      </c>
    </row>
    <row r="226" spans="1:7" ht="15" customHeight="1" x14ac:dyDescent="0.35">
      <c r="A226" s="5" t="s">
        <v>195</v>
      </c>
      <c r="B226" s="5" t="s">
        <v>570</v>
      </c>
      <c r="C226" s="5">
        <f>'Employee Master'!A26</f>
        <v>0</v>
      </c>
      <c r="D226" s="5" t="str">
        <f>IFERROR(IF(C226="","",INDEX('Employee Master'!$B$5:$B$104,MATCH(C226,'Employee Master'!$A$5:$A$104,0))),"")</f>
        <v/>
      </c>
      <c r="E226" s="5" t="s">
        <v>82</v>
      </c>
      <c r="F226" s="5">
        <f>'Employee Master'!E26</f>
        <v>0</v>
      </c>
      <c r="G226" s="5" t="str">
        <f>IF(F226="","",IF(ISNUMBER(MATCH(F226,Setup!$C$6:$C$1000,0)),"OK","ORPHAN"))</f>
        <v>ORPHAN</v>
      </c>
    </row>
    <row r="227" spans="1:7" ht="15" customHeight="1" x14ac:dyDescent="0.35">
      <c r="A227" s="5" t="s">
        <v>195</v>
      </c>
      <c r="B227" s="5" t="s">
        <v>571</v>
      </c>
      <c r="C227" s="5">
        <f>'Employee Master'!A27</f>
        <v>0</v>
      </c>
      <c r="D227" s="5" t="str">
        <f>IFERROR(IF(C227="","",INDEX('Employee Master'!$B$5:$B$104,MATCH(C227,'Employee Master'!$A$5:$A$104,0))),"")</f>
        <v/>
      </c>
      <c r="E227" s="5" t="s">
        <v>82</v>
      </c>
      <c r="F227" s="5">
        <f>'Employee Master'!E27</f>
        <v>0</v>
      </c>
      <c r="G227" s="5" t="str">
        <f>IF(F227="","",IF(ISNUMBER(MATCH(F227,Setup!$C$6:$C$1000,0)),"OK","ORPHAN"))</f>
        <v>ORPHAN</v>
      </c>
    </row>
    <row r="228" spans="1:7" ht="15" customHeight="1" x14ac:dyDescent="0.35">
      <c r="A228" s="5" t="s">
        <v>195</v>
      </c>
      <c r="B228" s="5" t="s">
        <v>572</v>
      </c>
      <c r="C228" s="5">
        <f>'Employee Master'!A28</f>
        <v>0</v>
      </c>
      <c r="D228" s="5" t="str">
        <f>IFERROR(IF(C228="","",INDEX('Employee Master'!$B$5:$B$104,MATCH(C228,'Employee Master'!$A$5:$A$104,0))),"")</f>
        <v/>
      </c>
      <c r="E228" s="5" t="s">
        <v>82</v>
      </c>
      <c r="F228" s="5">
        <f>'Employee Master'!E28</f>
        <v>0</v>
      </c>
      <c r="G228" s="5" t="str">
        <f>IF(F228="","",IF(ISNUMBER(MATCH(F228,Setup!$C$6:$C$1000,0)),"OK","ORPHAN"))</f>
        <v>ORPHAN</v>
      </c>
    </row>
    <row r="229" spans="1:7" ht="15" customHeight="1" x14ac:dyDescent="0.35">
      <c r="A229" s="5" t="s">
        <v>195</v>
      </c>
      <c r="B229" s="5" t="s">
        <v>573</v>
      </c>
      <c r="C229" s="5">
        <f>'Employee Master'!A29</f>
        <v>0</v>
      </c>
      <c r="D229" s="5" t="str">
        <f>IFERROR(IF(C229="","",INDEX('Employee Master'!$B$5:$B$104,MATCH(C229,'Employee Master'!$A$5:$A$104,0))),"")</f>
        <v/>
      </c>
      <c r="E229" s="5" t="s">
        <v>82</v>
      </c>
      <c r="F229" s="5">
        <f>'Employee Master'!E29</f>
        <v>0</v>
      </c>
      <c r="G229" s="5" t="str">
        <f>IF(F229="","",IF(ISNUMBER(MATCH(F229,Setup!$C$6:$C$1000,0)),"OK","ORPHAN"))</f>
        <v>ORPHAN</v>
      </c>
    </row>
    <row r="230" spans="1:7" ht="15" customHeight="1" x14ac:dyDescent="0.35">
      <c r="A230" s="5" t="s">
        <v>195</v>
      </c>
      <c r="B230" s="5" t="s">
        <v>574</v>
      </c>
      <c r="C230" s="5">
        <f>'Employee Master'!A30</f>
        <v>0</v>
      </c>
      <c r="D230" s="5" t="str">
        <f>IFERROR(IF(C230="","",INDEX('Employee Master'!$B$5:$B$104,MATCH(C230,'Employee Master'!$A$5:$A$104,0))),"")</f>
        <v/>
      </c>
      <c r="E230" s="5" t="s">
        <v>82</v>
      </c>
      <c r="F230" s="5">
        <f>'Employee Master'!E30</f>
        <v>0</v>
      </c>
      <c r="G230" s="5" t="str">
        <f>IF(F230="","",IF(ISNUMBER(MATCH(F230,Setup!$C$6:$C$1000,0)),"OK","ORPHAN"))</f>
        <v>ORPHAN</v>
      </c>
    </row>
    <row r="231" spans="1:7" ht="15" customHeight="1" x14ac:dyDescent="0.35">
      <c r="A231" s="5" t="s">
        <v>195</v>
      </c>
      <c r="B231" s="5" t="s">
        <v>575</v>
      </c>
      <c r="C231" s="5">
        <f>'Employee Master'!A31</f>
        <v>0</v>
      </c>
      <c r="D231" s="5" t="str">
        <f>IFERROR(IF(C231="","",INDEX('Employee Master'!$B$5:$B$104,MATCH(C231,'Employee Master'!$A$5:$A$104,0))),"")</f>
        <v/>
      </c>
      <c r="E231" s="5" t="s">
        <v>82</v>
      </c>
      <c r="F231" s="5">
        <f>'Employee Master'!E31</f>
        <v>0</v>
      </c>
      <c r="G231" s="5" t="str">
        <f>IF(F231="","",IF(ISNUMBER(MATCH(F231,Setup!$C$6:$C$1000,0)),"OK","ORPHAN"))</f>
        <v>ORPHAN</v>
      </c>
    </row>
    <row r="232" spans="1:7" ht="15" customHeight="1" x14ac:dyDescent="0.35">
      <c r="A232" s="5" t="s">
        <v>195</v>
      </c>
      <c r="B232" s="5" t="s">
        <v>576</v>
      </c>
      <c r="C232" s="5">
        <f>'Employee Master'!A32</f>
        <v>0</v>
      </c>
      <c r="D232" s="5" t="str">
        <f>IFERROR(IF(C232="","",INDEX('Employee Master'!$B$5:$B$104,MATCH(C232,'Employee Master'!$A$5:$A$104,0))),"")</f>
        <v/>
      </c>
      <c r="E232" s="5" t="s">
        <v>82</v>
      </c>
      <c r="F232" s="5">
        <f>'Employee Master'!E32</f>
        <v>0</v>
      </c>
      <c r="G232" s="5" t="str">
        <f>IF(F232="","",IF(ISNUMBER(MATCH(F232,Setup!$C$6:$C$1000,0)),"OK","ORPHAN"))</f>
        <v>ORPHAN</v>
      </c>
    </row>
    <row r="233" spans="1:7" ht="15" customHeight="1" x14ac:dyDescent="0.35">
      <c r="A233" s="5" t="s">
        <v>195</v>
      </c>
      <c r="B233" s="5" t="s">
        <v>577</v>
      </c>
      <c r="C233" s="5">
        <f>'Employee Master'!A33</f>
        <v>0</v>
      </c>
      <c r="D233" s="5" t="str">
        <f>IFERROR(IF(C233="","",INDEX('Employee Master'!$B$5:$B$104,MATCH(C233,'Employee Master'!$A$5:$A$104,0))),"")</f>
        <v/>
      </c>
      <c r="E233" s="5" t="s">
        <v>82</v>
      </c>
      <c r="F233" s="5">
        <f>'Employee Master'!E33</f>
        <v>0</v>
      </c>
      <c r="G233" s="5" t="str">
        <f>IF(F233="","",IF(ISNUMBER(MATCH(F233,Setup!$C$6:$C$1000,0)),"OK","ORPHAN"))</f>
        <v>ORPHAN</v>
      </c>
    </row>
    <row r="234" spans="1:7" ht="15" customHeight="1" x14ac:dyDescent="0.35">
      <c r="A234" s="5" t="s">
        <v>195</v>
      </c>
      <c r="B234" s="5" t="s">
        <v>578</v>
      </c>
      <c r="C234" s="5">
        <f>'Employee Master'!A34</f>
        <v>0</v>
      </c>
      <c r="D234" s="5" t="str">
        <f>IFERROR(IF(C234="","",INDEX('Employee Master'!$B$5:$B$104,MATCH(C234,'Employee Master'!$A$5:$A$104,0))),"")</f>
        <v/>
      </c>
      <c r="E234" s="5" t="s">
        <v>82</v>
      </c>
      <c r="F234" s="5">
        <f>'Employee Master'!E34</f>
        <v>0</v>
      </c>
      <c r="G234" s="5" t="str">
        <f>IF(F234="","",IF(ISNUMBER(MATCH(F234,Setup!$C$6:$C$1000,0)),"OK","ORPHAN"))</f>
        <v>ORPHAN</v>
      </c>
    </row>
    <row r="235" spans="1:7" ht="15" customHeight="1" x14ac:dyDescent="0.35">
      <c r="A235" s="5" t="s">
        <v>195</v>
      </c>
      <c r="B235" s="5" t="s">
        <v>579</v>
      </c>
      <c r="C235" s="5">
        <f>'Employee Master'!A35</f>
        <v>0</v>
      </c>
      <c r="D235" s="5" t="str">
        <f>IFERROR(IF(C235="","",INDEX('Employee Master'!$B$5:$B$104,MATCH(C235,'Employee Master'!$A$5:$A$104,0))),"")</f>
        <v/>
      </c>
      <c r="E235" s="5" t="s">
        <v>82</v>
      </c>
      <c r="F235" s="5">
        <f>'Employee Master'!E35</f>
        <v>0</v>
      </c>
      <c r="G235" s="5" t="str">
        <f>IF(F235="","",IF(ISNUMBER(MATCH(F235,Setup!$C$6:$C$1000,0)),"OK","ORPHAN"))</f>
        <v>ORPHAN</v>
      </c>
    </row>
    <row r="236" spans="1:7" ht="15" customHeight="1" x14ac:dyDescent="0.35">
      <c r="A236" s="5" t="s">
        <v>195</v>
      </c>
      <c r="B236" s="5" t="s">
        <v>580</v>
      </c>
      <c r="C236" s="5">
        <f>'Employee Master'!A36</f>
        <v>0</v>
      </c>
      <c r="D236" s="5" t="str">
        <f>IFERROR(IF(C236="","",INDEX('Employee Master'!$B$5:$B$104,MATCH(C236,'Employee Master'!$A$5:$A$104,0))),"")</f>
        <v/>
      </c>
      <c r="E236" s="5" t="s">
        <v>82</v>
      </c>
      <c r="F236" s="5">
        <f>'Employee Master'!E36</f>
        <v>0</v>
      </c>
      <c r="G236" s="5" t="str">
        <f>IF(F236="","",IF(ISNUMBER(MATCH(F236,Setup!$C$6:$C$1000,0)),"OK","ORPHAN"))</f>
        <v>ORPHAN</v>
      </c>
    </row>
    <row r="237" spans="1:7" ht="15" customHeight="1" x14ac:dyDescent="0.35">
      <c r="A237" s="5" t="s">
        <v>195</v>
      </c>
      <c r="B237" s="5" t="s">
        <v>581</v>
      </c>
      <c r="C237" s="5">
        <f>'Employee Master'!A37</f>
        <v>0</v>
      </c>
      <c r="D237" s="5" t="str">
        <f>IFERROR(IF(C237="","",INDEX('Employee Master'!$B$5:$B$104,MATCH(C237,'Employee Master'!$A$5:$A$104,0))),"")</f>
        <v/>
      </c>
      <c r="E237" s="5" t="s">
        <v>82</v>
      </c>
      <c r="F237" s="5">
        <f>'Employee Master'!E37</f>
        <v>0</v>
      </c>
      <c r="G237" s="5" t="str">
        <f>IF(F237="","",IF(ISNUMBER(MATCH(F237,Setup!$C$6:$C$1000,0)),"OK","ORPHAN"))</f>
        <v>ORPHAN</v>
      </c>
    </row>
    <row r="238" spans="1:7" ht="15" customHeight="1" x14ac:dyDescent="0.35">
      <c r="A238" s="5" t="s">
        <v>195</v>
      </c>
      <c r="B238" s="5" t="s">
        <v>582</v>
      </c>
      <c r="C238" s="5">
        <f>'Employee Master'!A38</f>
        <v>0</v>
      </c>
      <c r="D238" s="5" t="str">
        <f>IFERROR(IF(C238="","",INDEX('Employee Master'!$B$5:$B$104,MATCH(C238,'Employee Master'!$A$5:$A$104,0))),"")</f>
        <v/>
      </c>
      <c r="E238" s="5" t="s">
        <v>82</v>
      </c>
      <c r="F238" s="5">
        <f>'Employee Master'!E38</f>
        <v>0</v>
      </c>
      <c r="G238" s="5" t="str">
        <f>IF(F238="","",IF(ISNUMBER(MATCH(F238,Setup!$C$6:$C$1000,0)),"OK","ORPHAN"))</f>
        <v>ORPHAN</v>
      </c>
    </row>
    <row r="239" spans="1:7" ht="15" customHeight="1" x14ac:dyDescent="0.35">
      <c r="A239" s="5" t="s">
        <v>195</v>
      </c>
      <c r="B239" s="5" t="s">
        <v>583</v>
      </c>
      <c r="C239" s="5">
        <f>'Employee Master'!A39</f>
        <v>0</v>
      </c>
      <c r="D239" s="5" t="str">
        <f>IFERROR(IF(C239="","",INDEX('Employee Master'!$B$5:$B$104,MATCH(C239,'Employee Master'!$A$5:$A$104,0))),"")</f>
        <v/>
      </c>
      <c r="E239" s="5" t="s">
        <v>82</v>
      </c>
      <c r="F239" s="5">
        <f>'Employee Master'!E39</f>
        <v>0</v>
      </c>
      <c r="G239" s="5" t="str">
        <f>IF(F239="","",IF(ISNUMBER(MATCH(F239,Setup!$C$6:$C$1000,0)),"OK","ORPHAN"))</f>
        <v>ORPHAN</v>
      </c>
    </row>
    <row r="240" spans="1:7" ht="15" customHeight="1" x14ac:dyDescent="0.35">
      <c r="A240" s="5" t="s">
        <v>195</v>
      </c>
      <c r="B240" s="5" t="s">
        <v>584</v>
      </c>
      <c r="C240" s="5">
        <f>'Employee Master'!A40</f>
        <v>0</v>
      </c>
      <c r="D240" s="5" t="str">
        <f>IFERROR(IF(C240="","",INDEX('Employee Master'!$B$5:$B$104,MATCH(C240,'Employee Master'!$A$5:$A$104,0))),"")</f>
        <v/>
      </c>
      <c r="E240" s="5" t="s">
        <v>82</v>
      </c>
      <c r="F240" s="5">
        <f>'Employee Master'!E40</f>
        <v>0</v>
      </c>
      <c r="G240" s="5" t="str">
        <f>IF(F240="","",IF(ISNUMBER(MATCH(F240,Setup!$C$6:$C$1000,0)),"OK","ORPHAN"))</f>
        <v>ORPHAN</v>
      </c>
    </row>
    <row r="241" spans="1:7" ht="15" customHeight="1" x14ac:dyDescent="0.35">
      <c r="A241" s="5" t="s">
        <v>195</v>
      </c>
      <c r="B241" s="5" t="s">
        <v>585</v>
      </c>
      <c r="C241" s="5">
        <f>'Employee Master'!A41</f>
        <v>0</v>
      </c>
      <c r="D241" s="5" t="str">
        <f>IFERROR(IF(C241="","",INDEX('Employee Master'!$B$5:$B$104,MATCH(C241,'Employee Master'!$A$5:$A$104,0))),"")</f>
        <v/>
      </c>
      <c r="E241" s="5" t="s">
        <v>82</v>
      </c>
      <c r="F241" s="5">
        <f>'Employee Master'!E41</f>
        <v>0</v>
      </c>
      <c r="G241" s="5" t="str">
        <f>IF(F241="","",IF(ISNUMBER(MATCH(F241,Setup!$C$6:$C$1000,0)),"OK","ORPHAN"))</f>
        <v>ORPHAN</v>
      </c>
    </row>
    <row r="242" spans="1:7" ht="15" customHeight="1" x14ac:dyDescent="0.35">
      <c r="A242" s="5" t="s">
        <v>195</v>
      </c>
      <c r="B242" s="5" t="s">
        <v>586</v>
      </c>
      <c r="C242" s="5">
        <f>'Employee Master'!A42</f>
        <v>0</v>
      </c>
      <c r="D242" s="5" t="str">
        <f>IFERROR(IF(C242="","",INDEX('Employee Master'!$B$5:$B$104,MATCH(C242,'Employee Master'!$A$5:$A$104,0))),"")</f>
        <v/>
      </c>
      <c r="E242" s="5" t="s">
        <v>82</v>
      </c>
      <c r="F242" s="5">
        <f>'Employee Master'!E42</f>
        <v>0</v>
      </c>
      <c r="G242" s="5" t="str">
        <f>IF(F242="","",IF(ISNUMBER(MATCH(F242,Setup!$C$6:$C$1000,0)),"OK","ORPHAN"))</f>
        <v>ORPHAN</v>
      </c>
    </row>
    <row r="243" spans="1:7" ht="15" customHeight="1" x14ac:dyDescent="0.35">
      <c r="A243" s="5" t="s">
        <v>195</v>
      </c>
      <c r="B243" s="5" t="s">
        <v>587</v>
      </c>
      <c r="C243" s="5">
        <f>'Employee Master'!A43</f>
        <v>0</v>
      </c>
      <c r="D243" s="5" t="str">
        <f>IFERROR(IF(C243="","",INDEX('Employee Master'!$B$5:$B$104,MATCH(C243,'Employee Master'!$A$5:$A$104,0))),"")</f>
        <v/>
      </c>
      <c r="E243" s="5" t="s">
        <v>82</v>
      </c>
      <c r="F243" s="5">
        <f>'Employee Master'!E43</f>
        <v>0</v>
      </c>
      <c r="G243" s="5" t="str">
        <f>IF(F243="","",IF(ISNUMBER(MATCH(F243,Setup!$C$6:$C$1000,0)),"OK","ORPHAN"))</f>
        <v>ORPHAN</v>
      </c>
    </row>
    <row r="244" spans="1:7" ht="15" customHeight="1" x14ac:dyDescent="0.35">
      <c r="A244" s="5" t="s">
        <v>195</v>
      </c>
      <c r="B244" s="5" t="s">
        <v>588</v>
      </c>
      <c r="C244" s="5">
        <f>'Employee Master'!A44</f>
        <v>0</v>
      </c>
      <c r="D244" s="5" t="str">
        <f>IFERROR(IF(C244="","",INDEX('Employee Master'!$B$5:$B$104,MATCH(C244,'Employee Master'!$A$5:$A$104,0))),"")</f>
        <v/>
      </c>
      <c r="E244" s="5" t="s">
        <v>82</v>
      </c>
      <c r="F244" s="5">
        <f>'Employee Master'!E44</f>
        <v>0</v>
      </c>
      <c r="G244" s="5" t="str">
        <f>IF(F244="","",IF(ISNUMBER(MATCH(F244,Setup!$C$6:$C$1000,0)),"OK","ORPHAN"))</f>
        <v>ORPHAN</v>
      </c>
    </row>
    <row r="245" spans="1:7" ht="15" customHeight="1" x14ac:dyDescent="0.35">
      <c r="A245" s="5" t="s">
        <v>195</v>
      </c>
      <c r="B245" s="5" t="s">
        <v>589</v>
      </c>
      <c r="C245" s="5">
        <f>'Employee Master'!A45</f>
        <v>0</v>
      </c>
      <c r="D245" s="5" t="str">
        <f>IFERROR(IF(C245="","",INDEX('Employee Master'!$B$5:$B$104,MATCH(C245,'Employee Master'!$A$5:$A$104,0))),"")</f>
        <v/>
      </c>
      <c r="E245" s="5" t="s">
        <v>82</v>
      </c>
      <c r="F245" s="5">
        <f>'Employee Master'!E45</f>
        <v>0</v>
      </c>
      <c r="G245" s="5" t="str">
        <f>IF(F245="","",IF(ISNUMBER(MATCH(F245,Setup!$C$6:$C$1000,0)),"OK","ORPHAN"))</f>
        <v>ORPHAN</v>
      </c>
    </row>
    <row r="246" spans="1:7" ht="15" customHeight="1" x14ac:dyDescent="0.35">
      <c r="A246" s="5" t="s">
        <v>195</v>
      </c>
      <c r="B246" s="5" t="s">
        <v>590</v>
      </c>
      <c r="C246" s="5">
        <f>'Employee Master'!A46</f>
        <v>0</v>
      </c>
      <c r="D246" s="5" t="str">
        <f>IFERROR(IF(C246="","",INDEX('Employee Master'!$B$5:$B$104,MATCH(C246,'Employee Master'!$A$5:$A$104,0))),"")</f>
        <v/>
      </c>
      <c r="E246" s="5" t="s">
        <v>82</v>
      </c>
      <c r="F246" s="5">
        <f>'Employee Master'!E46</f>
        <v>0</v>
      </c>
      <c r="G246" s="5" t="str">
        <f>IF(F246="","",IF(ISNUMBER(MATCH(F246,Setup!$C$6:$C$1000,0)),"OK","ORPHAN"))</f>
        <v>ORPHAN</v>
      </c>
    </row>
    <row r="247" spans="1:7" ht="15" customHeight="1" x14ac:dyDescent="0.35">
      <c r="A247" s="5" t="s">
        <v>195</v>
      </c>
      <c r="B247" s="5" t="s">
        <v>591</v>
      </c>
      <c r="C247" s="5">
        <f>'Employee Master'!A47</f>
        <v>0</v>
      </c>
      <c r="D247" s="5" t="str">
        <f>IFERROR(IF(C247="","",INDEX('Employee Master'!$B$5:$B$104,MATCH(C247,'Employee Master'!$A$5:$A$104,0))),"")</f>
        <v/>
      </c>
      <c r="E247" s="5" t="s">
        <v>82</v>
      </c>
      <c r="F247" s="5">
        <f>'Employee Master'!E47</f>
        <v>0</v>
      </c>
      <c r="G247" s="5" t="str">
        <f>IF(F247="","",IF(ISNUMBER(MATCH(F247,Setup!$C$6:$C$1000,0)),"OK","ORPHAN"))</f>
        <v>ORPHAN</v>
      </c>
    </row>
    <row r="248" spans="1:7" ht="15" customHeight="1" x14ac:dyDescent="0.35">
      <c r="A248" s="5" t="s">
        <v>195</v>
      </c>
      <c r="B248" s="5" t="s">
        <v>592</v>
      </c>
      <c r="C248" s="5">
        <f>'Employee Master'!A48</f>
        <v>0</v>
      </c>
      <c r="D248" s="5" t="str">
        <f>IFERROR(IF(C248="","",INDEX('Employee Master'!$B$5:$B$104,MATCH(C248,'Employee Master'!$A$5:$A$104,0))),"")</f>
        <v/>
      </c>
      <c r="E248" s="5" t="s">
        <v>82</v>
      </c>
      <c r="F248" s="5">
        <f>'Employee Master'!E48</f>
        <v>0</v>
      </c>
      <c r="G248" s="5" t="str">
        <f>IF(F248="","",IF(ISNUMBER(MATCH(F248,Setup!$C$6:$C$1000,0)),"OK","ORPHAN"))</f>
        <v>ORPHAN</v>
      </c>
    </row>
    <row r="249" spans="1:7" ht="15" customHeight="1" x14ac:dyDescent="0.35">
      <c r="A249" s="5" t="s">
        <v>195</v>
      </c>
      <c r="B249" s="5" t="s">
        <v>593</v>
      </c>
      <c r="C249" s="5">
        <f>'Employee Master'!A49</f>
        <v>0</v>
      </c>
      <c r="D249" s="5" t="str">
        <f>IFERROR(IF(C249="","",INDEX('Employee Master'!$B$5:$B$104,MATCH(C249,'Employee Master'!$A$5:$A$104,0))),"")</f>
        <v/>
      </c>
      <c r="E249" s="5" t="s">
        <v>82</v>
      </c>
      <c r="F249" s="5">
        <f>'Employee Master'!E49</f>
        <v>0</v>
      </c>
      <c r="G249" s="5" t="str">
        <f>IF(F249="","",IF(ISNUMBER(MATCH(F249,Setup!$C$6:$C$1000,0)),"OK","ORPHAN"))</f>
        <v>ORPHAN</v>
      </c>
    </row>
    <row r="250" spans="1:7" ht="15" customHeight="1" x14ac:dyDescent="0.35">
      <c r="A250" s="5" t="s">
        <v>195</v>
      </c>
      <c r="B250" s="5" t="s">
        <v>594</v>
      </c>
      <c r="C250" s="5">
        <f>'Employee Master'!A50</f>
        <v>0</v>
      </c>
      <c r="D250" s="5" t="str">
        <f>IFERROR(IF(C250="","",INDEX('Employee Master'!$B$5:$B$104,MATCH(C250,'Employee Master'!$A$5:$A$104,0))),"")</f>
        <v/>
      </c>
      <c r="E250" s="5" t="s">
        <v>82</v>
      </c>
      <c r="F250" s="5">
        <f>'Employee Master'!E50</f>
        <v>0</v>
      </c>
      <c r="G250" s="5" t="str">
        <f>IF(F250="","",IF(ISNUMBER(MATCH(F250,Setup!$C$6:$C$1000,0)),"OK","ORPHAN"))</f>
        <v>ORPHAN</v>
      </c>
    </row>
    <row r="251" spans="1:7" ht="15" customHeight="1" x14ac:dyDescent="0.35">
      <c r="A251" s="5" t="s">
        <v>195</v>
      </c>
      <c r="B251" s="5" t="s">
        <v>595</v>
      </c>
      <c r="C251" s="5">
        <f>'Employee Master'!A51</f>
        <v>0</v>
      </c>
      <c r="D251" s="5" t="str">
        <f>IFERROR(IF(C251="","",INDEX('Employee Master'!$B$5:$B$104,MATCH(C251,'Employee Master'!$A$5:$A$104,0))),"")</f>
        <v/>
      </c>
      <c r="E251" s="5" t="s">
        <v>82</v>
      </c>
      <c r="F251" s="5">
        <f>'Employee Master'!E51</f>
        <v>0</v>
      </c>
      <c r="G251" s="5" t="str">
        <f>IF(F251="","",IF(ISNUMBER(MATCH(F251,Setup!$C$6:$C$1000,0)),"OK","ORPHAN"))</f>
        <v>ORPHAN</v>
      </c>
    </row>
    <row r="252" spans="1:7" ht="15" customHeight="1" x14ac:dyDescent="0.35">
      <c r="A252" s="5" t="s">
        <v>195</v>
      </c>
      <c r="B252" s="5" t="s">
        <v>596</v>
      </c>
      <c r="C252" s="5">
        <f>'Employee Master'!A52</f>
        <v>0</v>
      </c>
      <c r="D252" s="5" t="str">
        <f>IFERROR(IF(C252="","",INDEX('Employee Master'!$B$5:$B$104,MATCH(C252,'Employee Master'!$A$5:$A$104,0))),"")</f>
        <v/>
      </c>
      <c r="E252" s="5" t="s">
        <v>82</v>
      </c>
      <c r="F252" s="5">
        <f>'Employee Master'!E52</f>
        <v>0</v>
      </c>
      <c r="G252" s="5" t="str">
        <f>IF(F252="","",IF(ISNUMBER(MATCH(F252,Setup!$C$6:$C$1000,0)),"OK","ORPHAN"))</f>
        <v>ORPHAN</v>
      </c>
    </row>
    <row r="253" spans="1:7" ht="15" customHeight="1" x14ac:dyDescent="0.35">
      <c r="A253" s="5" t="s">
        <v>195</v>
      </c>
      <c r="B253" s="5" t="s">
        <v>597</v>
      </c>
      <c r="C253" s="5">
        <f>'Employee Master'!A53</f>
        <v>0</v>
      </c>
      <c r="D253" s="5" t="str">
        <f>IFERROR(IF(C253="","",INDEX('Employee Master'!$B$5:$B$104,MATCH(C253,'Employee Master'!$A$5:$A$104,0))),"")</f>
        <v/>
      </c>
      <c r="E253" s="5" t="s">
        <v>82</v>
      </c>
      <c r="F253" s="5">
        <f>'Employee Master'!E53</f>
        <v>0</v>
      </c>
      <c r="G253" s="5" t="str">
        <f>IF(F253="","",IF(ISNUMBER(MATCH(F253,Setup!$C$6:$C$1000,0)),"OK","ORPHAN"))</f>
        <v>ORPHAN</v>
      </c>
    </row>
    <row r="254" spans="1:7" ht="15" customHeight="1" x14ac:dyDescent="0.35">
      <c r="A254" s="5" t="s">
        <v>195</v>
      </c>
      <c r="B254" s="5" t="s">
        <v>598</v>
      </c>
      <c r="C254" s="5">
        <f>'Employee Master'!A54</f>
        <v>0</v>
      </c>
      <c r="D254" s="5" t="str">
        <f>IFERROR(IF(C254="","",INDEX('Employee Master'!$B$5:$B$104,MATCH(C254,'Employee Master'!$A$5:$A$104,0))),"")</f>
        <v/>
      </c>
      <c r="E254" s="5" t="s">
        <v>82</v>
      </c>
      <c r="F254" s="5">
        <f>'Employee Master'!E54</f>
        <v>0</v>
      </c>
      <c r="G254" s="5" t="str">
        <f>IF(F254="","",IF(ISNUMBER(MATCH(F254,Setup!$C$6:$C$1000,0)),"OK","ORPHAN"))</f>
        <v>ORPHAN</v>
      </c>
    </row>
    <row r="255" spans="1:7" ht="15" customHeight="1" x14ac:dyDescent="0.35">
      <c r="A255" s="5" t="s">
        <v>195</v>
      </c>
      <c r="B255" s="5" t="s">
        <v>599</v>
      </c>
      <c r="C255" s="5">
        <f>'Employee Master'!A55</f>
        <v>0</v>
      </c>
      <c r="D255" s="5" t="str">
        <f>IFERROR(IF(C255="","",INDEX('Employee Master'!$B$5:$B$104,MATCH(C255,'Employee Master'!$A$5:$A$104,0))),"")</f>
        <v/>
      </c>
      <c r="E255" s="5" t="s">
        <v>82</v>
      </c>
      <c r="F255" s="5">
        <f>'Employee Master'!E55</f>
        <v>0</v>
      </c>
      <c r="G255" s="5" t="str">
        <f>IF(F255="","",IF(ISNUMBER(MATCH(F255,Setup!$C$6:$C$1000,0)),"OK","ORPHAN"))</f>
        <v>ORPHAN</v>
      </c>
    </row>
    <row r="256" spans="1:7" ht="15" customHeight="1" x14ac:dyDescent="0.35">
      <c r="A256" s="5" t="s">
        <v>195</v>
      </c>
      <c r="B256" s="5" t="s">
        <v>600</v>
      </c>
      <c r="C256" s="5">
        <f>'Employee Master'!A56</f>
        <v>0</v>
      </c>
      <c r="D256" s="5" t="str">
        <f>IFERROR(IF(C256="","",INDEX('Employee Master'!$B$5:$B$104,MATCH(C256,'Employee Master'!$A$5:$A$104,0))),"")</f>
        <v/>
      </c>
      <c r="E256" s="5" t="s">
        <v>82</v>
      </c>
      <c r="F256" s="5">
        <f>'Employee Master'!E56</f>
        <v>0</v>
      </c>
      <c r="G256" s="5" t="str">
        <f>IF(F256="","",IF(ISNUMBER(MATCH(F256,Setup!$C$6:$C$1000,0)),"OK","ORPHAN"))</f>
        <v>ORPHAN</v>
      </c>
    </row>
    <row r="257" spans="1:7" ht="15" customHeight="1" x14ac:dyDescent="0.35">
      <c r="A257" s="5" t="s">
        <v>195</v>
      </c>
      <c r="B257" s="5" t="s">
        <v>601</v>
      </c>
      <c r="C257" s="5">
        <f>'Employee Master'!A57</f>
        <v>0</v>
      </c>
      <c r="D257" s="5" t="str">
        <f>IFERROR(IF(C257="","",INDEX('Employee Master'!$B$5:$B$104,MATCH(C257,'Employee Master'!$A$5:$A$104,0))),"")</f>
        <v/>
      </c>
      <c r="E257" s="5" t="s">
        <v>82</v>
      </c>
      <c r="F257" s="5">
        <f>'Employee Master'!E57</f>
        <v>0</v>
      </c>
      <c r="G257" s="5" t="str">
        <f>IF(F257="","",IF(ISNUMBER(MATCH(F257,Setup!$C$6:$C$1000,0)),"OK","ORPHAN"))</f>
        <v>ORPHAN</v>
      </c>
    </row>
    <row r="258" spans="1:7" ht="15" customHeight="1" x14ac:dyDescent="0.35">
      <c r="A258" s="5" t="s">
        <v>195</v>
      </c>
      <c r="B258" s="5" t="s">
        <v>602</v>
      </c>
      <c r="C258" s="5">
        <f>'Employee Master'!A58</f>
        <v>0</v>
      </c>
      <c r="D258" s="5" t="str">
        <f>IFERROR(IF(C258="","",INDEX('Employee Master'!$B$5:$B$104,MATCH(C258,'Employee Master'!$A$5:$A$104,0))),"")</f>
        <v/>
      </c>
      <c r="E258" s="5" t="s">
        <v>82</v>
      </c>
      <c r="F258" s="5">
        <f>'Employee Master'!E58</f>
        <v>0</v>
      </c>
      <c r="G258" s="5" t="str">
        <f>IF(F258="","",IF(ISNUMBER(MATCH(F258,Setup!$C$6:$C$1000,0)),"OK","ORPHAN"))</f>
        <v>ORPHAN</v>
      </c>
    </row>
    <row r="259" spans="1:7" ht="15" customHeight="1" x14ac:dyDescent="0.35">
      <c r="A259" s="5" t="s">
        <v>195</v>
      </c>
      <c r="B259" s="5" t="s">
        <v>603</v>
      </c>
      <c r="C259" s="5">
        <f>'Employee Master'!A59</f>
        <v>0</v>
      </c>
      <c r="D259" s="5" t="str">
        <f>IFERROR(IF(C259="","",INDEX('Employee Master'!$B$5:$B$104,MATCH(C259,'Employee Master'!$A$5:$A$104,0))),"")</f>
        <v/>
      </c>
      <c r="E259" s="5" t="s">
        <v>82</v>
      </c>
      <c r="F259" s="5">
        <f>'Employee Master'!E59</f>
        <v>0</v>
      </c>
      <c r="G259" s="5" t="str">
        <f>IF(F259="","",IF(ISNUMBER(MATCH(F259,Setup!$C$6:$C$1000,0)),"OK","ORPHAN"))</f>
        <v>ORPHAN</v>
      </c>
    </row>
    <row r="260" spans="1:7" ht="15" customHeight="1" x14ac:dyDescent="0.35">
      <c r="A260" s="5" t="s">
        <v>195</v>
      </c>
      <c r="B260" s="5" t="s">
        <v>604</v>
      </c>
      <c r="C260" s="5">
        <f>'Employee Master'!A60</f>
        <v>0</v>
      </c>
      <c r="D260" s="5" t="str">
        <f>IFERROR(IF(C260="","",INDEX('Employee Master'!$B$5:$B$104,MATCH(C260,'Employee Master'!$A$5:$A$104,0))),"")</f>
        <v/>
      </c>
      <c r="E260" s="5" t="s">
        <v>82</v>
      </c>
      <c r="F260" s="5">
        <f>'Employee Master'!E60</f>
        <v>0</v>
      </c>
      <c r="G260" s="5" t="str">
        <f>IF(F260="","",IF(ISNUMBER(MATCH(F260,Setup!$C$6:$C$1000,0)),"OK","ORPHAN"))</f>
        <v>ORPHAN</v>
      </c>
    </row>
    <row r="261" spans="1:7" ht="15" customHeight="1" x14ac:dyDescent="0.35">
      <c r="A261" s="5" t="s">
        <v>195</v>
      </c>
      <c r="B261" s="5" t="s">
        <v>605</v>
      </c>
      <c r="C261" s="5">
        <f>'Employee Master'!A61</f>
        <v>0</v>
      </c>
      <c r="D261" s="5" t="str">
        <f>IFERROR(IF(C261="","",INDEX('Employee Master'!$B$5:$B$104,MATCH(C261,'Employee Master'!$A$5:$A$104,0))),"")</f>
        <v/>
      </c>
      <c r="E261" s="5" t="s">
        <v>82</v>
      </c>
      <c r="F261" s="5">
        <f>'Employee Master'!E61</f>
        <v>0</v>
      </c>
      <c r="G261" s="5" t="str">
        <f>IF(F261="","",IF(ISNUMBER(MATCH(F261,Setup!$C$6:$C$1000,0)),"OK","ORPHAN"))</f>
        <v>ORPHAN</v>
      </c>
    </row>
    <row r="262" spans="1:7" ht="15" customHeight="1" x14ac:dyDescent="0.35">
      <c r="A262" s="5" t="s">
        <v>195</v>
      </c>
      <c r="B262" s="5" t="s">
        <v>606</v>
      </c>
      <c r="C262" s="5">
        <f>'Employee Master'!A62</f>
        <v>0</v>
      </c>
      <c r="D262" s="5" t="str">
        <f>IFERROR(IF(C262="","",INDEX('Employee Master'!$B$5:$B$104,MATCH(C262,'Employee Master'!$A$5:$A$104,0))),"")</f>
        <v/>
      </c>
      <c r="E262" s="5" t="s">
        <v>82</v>
      </c>
      <c r="F262" s="5">
        <f>'Employee Master'!E62</f>
        <v>0</v>
      </c>
      <c r="G262" s="5" t="str">
        <f>IF(F262="","",IF(ISNUMBER(MATCH(F262,Setup!$C$6:$C$1000,0)),"OK","ORPHAN"))</f>
        <v>ORPHAN</v>
      </c>
    </row>
    <row r="263" spans="1:7" ht="15" customHeight="1" x14ac:dyDescent="0.35">
      <c r="A263" s="5" t="s">
        <v>195</v>
      </c>
      <c r="B263" s="5" t="s">
        <v>607</v>
      </c>
      <c r="C263" s="5">
        <f>'Employee Master'!A63</f>
        <v>0</v>
      </c>
      <c r="D263" s="5" t="str">
        <f>IFERROR(IF(C263="","",INDEX('Employee Master'!$B$5:$B$104,MATCH(C263,'Employee Master'!$A$5:$A$104,0))),"")</f>
        <v/>
      </c>
      <c r="E263" s="5" t="s">
        <v>82</v>
      </c>
      <c r="F263" s="5">
        <f>'Employee Master'!E63</f>
        <v>0</v>
      </c>
      <c r="G263" s="5" t="str">
        <f>IF(F263="","",IF(ISNUMBER(MATCH(F263,Setup!$C$6:$C$1000,0)),"OK","ORPHAN"))</f>
        <v>ORPHAN</v>
      </c>
    </row>
    <row r="264" spans="1:7" ht="15" customHeight="1" x14ac:dyDescent="0.35">
      <c r="A264" s="5" t="s">
        <v>195</v>
      </c>
      <c r="B264" s="5" t="s">
        <v>608</v>
      </c>
      <c r="C264" s="5">
        <f>'Employee Master'!A64</f>
        <v>0</v>
      </c>
      <c r="D264" s="5" t="str">
        <f>IFERROR(IF(C264="","",INDEX('Employee Master'!$B$5:$B$104,MATCH(C264,'Employee Master'!$A$5:$A$104,0))),"")</f>
        <v/>
      </c>
      <c r="E264" s="5" t="s">
        <v>82</v>
      </c>
      <c r="F264" s="5">
        <f>'Employee Master'!E64</f>
        <v>0</v>
      </c>
      <c r="G264" s="5" t="str">
        <f>IF(F264="","",IF(ISNUMBER(MATCH(F264,Setup!$C$6:$C$1000,0)),"OK","ORPHAN"))</f>
        <v>ORPHAN</v>
      </c>
    </row>
    <row r="265" spans="1:7" ht="15" customHeight="1" x14ac:dyDescent="0.35">
      <c r="A265" s="5" t="s">
        <v>195</v>
      </c>
      <c r="B265" s="5" t="s">
        <v>609</v>
      </c>
      <c r="C265" s="5">
        <f>'Employee Master'!A65</f>
        <v>0</v>
      </c>
      <c r="D265" s="5" t="str">
        <f>IFERROR(IF(C265="","",INDEX('Employee Master'!$B$5:$B$104,MATCH(C265,'Employee Master'!$A$5:$A$104,0))),"")</f>
        <v/>
      </c>
      <c r="E265" s="5" t="s">
        <v>82</v>
      </c>
      <c r="F265" s="5">
        <f>'Employee Master'!E65</f>
        <v>0</v>
      </c>
      <c r="G265" s="5" t="str">
        <f>IF(F265="","",IF(ISNUMBER(MATCH(F265,Setup!$C$6:$C$1000,0)),"OK","ORPHAN"))</f>
        <v>ORPHAN</v>
      </c>
    </row>
    <row r="266" spans="1:7" ht="15" customHeight="1" x14ac:dyDescent="0.35">
      <c r="A266" s="5" t="s">
        <v>195</v>
      </c>
      <c r="B266" s="5" t="s">
        <v>610</v>
      </c>
      <c r="C266" s="5">
        <f>'Employee Master'!A66</f>
        <v>0</v>
      </c>
      <c r="D266" s="5" t="str">
        <f>IFERROR(IF(C266="","",INDEX('Employee Master'!$B$5:$B$104,MATCH(C266,'Employee Master'!$A$5:$A$104,0))),"")</f>
        <v/>
      </c>
      <c r="E266" s="5" t="s">
        <v>82</v>
      </c>
      <c r="F266" s="5">
        <f>'Employee Master'!E66</f>
        <v>0</v>
      </c>
      <c r="G266" s="5" t="str">
        <f>IF(F266="","",IF(ISNUMBER(MATCH(F266,Setup!$C$6:$C$1000,0)),"OK","ORPHAN"))</f>
        <v>ORPHAN</v>
      </c>
    </row>
    <row r="267" spans="1:7" ht="15" customHeight="1" x14ac:dyDescent="0.35">
      <c r="A267" s="5" t="s">
        <v>195</v>
      </c>
      <c r="B267" s="5" t="s">
        <v>611</v>
      </c>
      <c r="C267" s="5">
        <f>'Employee Master'!A67</f>
        <v>0</v>
      </c>
      <c r="D267" s="5" t="str">
        <f>IFERROR(IF(C267="","",INDEX('Employee Master'!$B$5:$B$104,MATCH(C267,'Employee Master'!$A$5:$A$104,0))),"")</f>
        <v/>
      </c>
      <c r="E267" s="5" t="s">
        <v>82</v>
      </c>
      <c r="F267" s="5">
        <f>'Employee Master'!E67</f>
        <v>0</v>
      </c>
      <c r="G267" s="5" t="str">
        <f>IF(F267="","",IF(ISNUMBER(MATCH(F267,Setup!$C$6:$C$1000,0)),"OK","ORPHAN"))</f>
        <v>ORPHAN</v>
      </c>
    </row>
    <row r="268" spans="1:7" ht="15" customHeight="1" x14ac:dyDescent="0.35">
      <c r="A268" s="5" t="s">
        <v>195</v>
      </c>
      <c r="B268" s="5" t="s">
        <v>612</v>
      </c>
      <c r="C268" s="5">
        <f>'Employee Master'!A68</f>
        <v>0</v>
      </c>
      <c r="D268" s="5" t="str">
        <f>IFERROR(IF(C268="","",INDEX('Employee Master'!$B$5:$B$104,MATCH(C268,'Employee Master'!$A$5:$A$104,0))),"")</f>
        <v/>
      </c>
      <c r="E268" s="5" t="s">
        <v>82</v>
      </c>
      <c r="F268" s="5">
        <f>'Employee Master'!E68</f>
        <v>0</v>
      </c>
      <c r="G268" s="5" t="str">
        <f>IF(F268="","",IF(ISNUMBER(MATCH(F268,Setup!$C$6:$C$1000,0)),"OK","ORPHAN"))</f>
        <v>ORPHAN</v>
      </c>
    </row>
    <row r="269" spans="1:7" ht="15" customHeight="1" x14ac:dyDescent="0.35">
      <c r="A269" s="5" t="s">
        <v>195</v>
      </c>
      <c r="B269" s="5" t="s">
        <v>613</v>
      </c>
      <c r="C269" s="5">
        <f>'Employee Master'!A69</f>
        <v>0</v>
      </c>
      <c r="D269" s="5" t="str">
        <f>IFERROR(IF(C269="","",INDEX('Employee Master'!$B$5:$B$104,MATCH(C269,'Employee Master'!$A$5:$A$104,0))),"")</f>
        <v/>
      </c>
      <c r="E269" s="5" t="s">
        <v>82</v>
      </c>
      <c r="F269" s="5">
        <f>'Employee Master'!E69</f>
        <v>0</v>
      </c>
      <c r="G269" s="5" t="str">
        <f>IF(F269="","",IF(ISNUMBER(MATCH(F269,Setup!$C$6:$C$1000,0)),"OK","ORPHAN"))</f>
        <v>ORPHAN</v>
      </c>
    </row>
    <row r="270" spans="1:7" ht="15" customHeight="1" x14ac:dyDescent="0.35">
      <c r="A270" s="5" t="s">
        <v>195</v>
      </c>
      <c r="B270" s="5" t="s">
        <v>614</v>
      </c>
      <c r="C270" s="5">
        <f>'Employee Master'!A70</f>
        <v>0</v>
      </c>
      <c r="D270" s="5" t="str">
        <f>IFERROR(IF(C270="","",INDEX('Employee Master'!$B$5:$B$104,MATCH(C270,'Employee Master'!$A$5:$A$104,0))),"")</f>
        <v/>
      </c>
      <c r="E270" s="5" t="s">
        <v>82</v>
      </c>
      <c r="F270" s="5">
        <f>'Employee Master'!E70</f>
        <v>0</v>
      </c>
      <c r="G270" s="5" t="str">
        <f>IF(F270="","",IF(ISNUMBER(MATCH(F270,Setup!$C$6:$C$1000,0)),"OK","ORPHAN"))</f>
        <v>ORPHAN</v>
      </c>
    </row>
    <row r="271" spans="1:7" ht="15" customHeight="1" x14ac:dyDescent="0.35">
      <c r="A271" s="5" t="s">
        <v>195</v>
      </c>
      <c r="B271" s="5" t="s">
        <v>615</v>
      </c>
      <c r="C271" s="5">
        <f>'Employee Master'!A71</f>
        <v>0</v>
      </c>
      <c r="D271" s="5" t="str">
        <f>IFERROR(IF(C271="","",INDEX('Employee Master'!$B$5:$B$104,MATCH(C271,'Employee Master'!$A$5:$A$104,0))),"")</f>
        <v/>
      </c>
      <c r="E271" s="5" t="s">
        <v>82</v>
      </c>
      <c r="F271" s="5">
        <f>'Employee Master'!E71</f>
        <v>0</v>
      </c>
      <c r="G271" s="5" t="str">
        <f>IF(F271="","",IF(ISNUMBER(MATCH(F271,Setup!$C$6:$C$1000,0)),"OK","ORPHAN"))</f>
        <v>ORPHAN</v>
      </c>
    </row>
    <row r="272" spans="1:7" ht="15" customHeight="1" x14ac:dyDescent="0.35">
      <c r="A272" s="5" t="s">
        <v>195</v>
      </c>
      <c r="B272" s="5" t="s">
        <v>616</v>
      </c>
      <c r="C272" s="5">
        <f>'Employee Master'!A72</f>
        <v>0</v>
      </c>
      <c r="D272" s="5" t="str">
        <f>IFERROR(IF(C272="","",INDEX('Employee Master'!$B$5:$B$104,MATCH(C272,'Employee Master'!$A$5:$A$104,0))),"")</f>
        <v/>
      </c>
      <c r="E272" s="5" t="s">
        <v>82</v>
      </c>
      <c r="F272" s="5">
        <f>'Employee Master'!E72</f>
        <v>0</v>
      </c>
      <c r="G272" s="5" t="str">
        <f>IF(F272="","",IF(ISNUMBER(MATCH(F272,Setup!$C$6:$C$1000,0)),"OK","ORPHAN"))</f>
        <v>ORPHAN</v>
      </c>
    </row>
    <row r="273" spans="1:7" ht="15" customHeight="1" x14ac:dyDescent="0.35">
      <c r="A273" s="5" t="s">
        <v>195</v>
      </c>
      <c r="B273" s="5" t="s">
        <v>617</v>
      </c>
      <c r="C273" s="5">
        <f>'Employee Master'!A73</f>
        <v>0</v>
      </c>
      <c r="D273" s="5" t="str">
        <f>IFERROR(IF(C273="","",INDEX('Employee Master'!$B$5:$B$104,MATCH(C273,'Employee Master'!$A$5:$A$104,0))),"")</f>
        <v/>
      </c>
      <c r="E273" s="5" t="s">
        <v>82</v>
      </c>
      <c r="F273" s="5">
        <f>'Employee Master'!E73</f>
        <v>0</v>
      </c>
      <c r="G273" s="5" t="str">
        <f>IF(F273="","",IF(ISNUMBER(MATCH(F273,Setup!$C$6:$C$1000,0)),"OK","ORPHAN"))</f>
        <v>ORPHAN</v>
      </c>
    </row>
    <row r="274" spans="1:7" ht="15" customHeight="1" x14ac:dyDescent="0.35">
      <c r="A274" s="5" t="s">
        <v>195</v>
      </c>
      <c r="B274" s="5" t="s">
        <v>618</v>
      </c>
      <c r="C274" s="5">
        <f>'Employee Master'!A74</f>
        <v>0</v>
      </c>
      <c r="D274" s="5" t="str">
        <f>IFERROR(IF(C274="","",INDEX('Employee Master'!$B$5:$B$104,MATCH(C274,'Employee Master'!$A$5:$A$104,0))),"")</f>
        <v/>
      </c>
      <c r="E274" s="5" t="s">
        <v>82</v>
      </c>
      <c r="F274" s="5">
        <f>'Employee Master'!E74</f>
        <v>0</v>
      </c>
      <c r="G274" s="5" t="str">
        <f>IF(F274="","",IF(ISNUMBER(MATCH(F274,Setup!$C$6:$C$1000,0)),"OK","ORPHAN"))</f>
        <v>ORPHAN</v>
      </c>
    </row>
    <row r="275" spans="1:7" ht="15" customHeight="1" x14ac:dyDescent="0.35">
      <c r="A275" s="5" t="s">
        <v>195</v>
      </c>
      <c r="B275" s="5" t="s">
        <v>619</v>
      </c>
      <c r="C275" s="5">
        <f>'Employee Master'!A75</f>
        <v>0</v>
      </c>
      <c r="D275" s="5" t="str">
        <f>IFERROR(IF(C275="","",INDEX('Employee Master'!$B$5:$B$104,MATCH(C275,'Employee Master'!$A$5:$A$104,0))),"")</f>
        <v/>
      </c>
      <c r="E275" s="5" t="s">
        <v>82</v>
      </c>
      <c r="F275" s="5">
        <f>'Employee Master'!E75</f>
        <v>0</v>
      </c>
      <c r="G275" s="5" t="str">
        <f>IF(F275="","",IF(ISNUMBER(MATCH(F275,Setup!$C$6:$C$1000,0)),"OK","ORPHAN"))</f>
        <v>ORPHAN</v>
      </c>
    </row>
    <row r="276" spans="1:7" ht="15" customHeight="1" x14ac:dyDescent="0.35">
      <c r="A276" s="5" t="s">
        <v>195</v>
      </c>
      <c r="B276" s="5" t="s">
        <v>620</v>
      </c>
      <c r="C276" s="5">
        <f>'Employee Master'!A76</f>
        <v>0</v>
      </c>
      <c r="D276" s="5" t="str">
        <f>IFERROR(IF(C276="","",INDEX('Employee Master'!$B$5:$B$104,MATCH(C276,'Employee Master'!$A$5:$A$104,0))),"")</f>
        <v/>
      </c>
      <c r="E276" s="5" t="s">
        <v>82</v>
      </c>
      <c r="F276" s="5">
        <f>'Employee Master'!E76</f>
        <v>0</v>
      </c>
      <c r="G276" s="5" t="str">
        <f>IF(F276="","",IF(ISNUMBER(MATCH(F276,Setup!$C$6:$C$1000,0)),"OK","ORPHAN"))</f>
        <v>ORPHAN</v>
      </c>
    </row>
    <row r="277" spans="1:7" ht="15" customHeight="1" x14ac:dyDescent="0.35">
      <c r="A277" s="5" t="s">
        <v>195</v>
      </c>
      <c r="B277" s="5" t="s">
        <v>621</v>
      </c>
      <c r="C277" s="5">
        <f>'Employee Master'!A77</f>
        <v>0</v>
      </c>
      <c r="D277" s="5" t="str">
        <f>IFERROR(IF(C277="","",INDEX('Employee Master'!$B$5:$B$104,MATCH(C277,'Employee Master'!$A$5:$A$104,0))),"")</f>
        <v/>
      </c>
      <c r="E277" s="5" t="s">
        <v>82</v>
      </c>
      <c r="F277" s="5">
        <f>'Employee Master'!E77</f>
        <v>0</v>
      </c>
      <c r="G277" s="5" t="str">
        <f>IF(F277="","",IF(ISNUMBER(MATCH(F277,Setup!$C$6:$C$1000,0)),"OK","ORPHAN"))</f>
        <v>ORPHAN</v>
      </c>
    </row>
    <row r="278" spans="1:7" ht="15" customHeight="1" x14ac:dyDescent="0.35">
      <c r="A278" s="5" t="s">
        <v>195</v>
      </c>
      <c r="B278" s="5" t="s">
        <v>622</v>
      </c>
      <c r="C278" s="5">
        <f>'Employee Master'!A78</f>
        <v>0</v>
      </c>
      <c r="D278" s="5" t="str">
        <f>IFERROR(IF(C278="","",INDEX('Employee Master'!$B$5:$B$104,MATCH(C278,'Employee Master'!$A$5:$A$104,0))),"")</f>
        <v/>
      </c>
      <c r="E278" s="5" t="s">
        <v>82</v>
      </c>
      <c r="F278" s="5">
        <f>'Employee Master'!E78</f>
        <v>0</v>
      </c>
      <c r="G278" s="5" t="str">
        <f>IF(F278="","",IF(ISNUMBER(MATCH(F278,Setup!$C$6:$C$1000,0)),"OK","ORPHAN"))</f>
        <v>ORPHAN</v>
      </c>
    </row>
    <row r="279" spans="1:7" ht="15" customHeight="1" x14ac:dyDescent="0.35">
      <c r="A279" s="5" t="s">
        <v>195</v>
      </c>
      <c r="B279" s="5" t="s">
        <v>623</v>
      </c>
      <c r="C279" s="5">
        <f>'Employee Master'!A79</f>
        <v>0</v>
      </c>
      <c r="D279" s="5" t="str">
        <f>IFERROR(IF(C279="","",INDEX('Employee Master'!$B$5:$B$104,MATCH(C279,'Employee Master'!$A$5:$A$104,0))),"")</f>
        <v/>
      </c>
      <c r="E279" s="5" t="s">
        <v>82</v>
      </c>
      <c r="F279" s="5">
        <f>'Employee Master'!E79</f>
        <v>0</v>
      </c>
      <c r="G279" s="5" t="str">
        <f>IF(F279="","",IF(ISNUMBER(MATCH(F279,Setup!$C$6:$C$1000,0)),"OK","ORPHAN"))</f>
        <v>ORPHAN</v>
      </c>
    </row>
    <row r="280" spans="1:7" ht="15" customHeight="1" x14ac:dyDescent="0.35">
      <c r="A280" s="5" t="s">
        <v>195</v>
      </c>
      <c r="B280" s="5" t="s">
        <v>624</v>
      </c>
      <c r="C280" s="5">
        <f>'Employee Master'!A80</f>
        <v>0</v>
      </c>
      <c r="D280" s="5" t="str">
        <f>IFERROR(IF(C280="","",INDEX('Employee Master'!$B$5:$B$104,MATCH(C280,'Employee Master'!$A$5:$A$104,0))),"")</f>
        <v/>
      </c>
      <c r="E280" s="5" t="s">
        <v>82</v>
      </c>
      <c r="F280" s="5">
        <f>'Employee Master'!E80</f>
        <v>0</v>
      </c>
      <c r="G280" s="5" t="str">
        <f>IF(F280="","",IF(ISNUMBER(MATCH(F280,Setup!$C$6:$C$1000,0)),"OK","ORPHAN"))</f>
        <v>ORPHAN</v>
      </c>
    </row>
    <row r="281" spans="1:7" ht="15" customHeight="1" x14ac:dyDescent="0.35">
      <c r="A281" s="5" t="s">
        <v>195</v>
      </c>
      <c r="B281" s="5" t="s">
        <v>625</v>
      </c>
      <c r="C281" s="5">
        <f>'Employee Master'!A81</f>
        <v>0</v>
      </c>
      <c r="D281" s="5" t="str">
        <f>IFERROR(IF(C281="","",INDEX('Employee Master'!$B$5:$B$104,MATCH(C281,'Employee Master'!$A$5:$A$104,0))),"")</f>
        <v/>
      </c>
      <c r="E281" s="5" t="s">
        <v>82</v>
      </c>
      <c r="F281" s="5">
        <f>'Employee Master'!E81</f>
        <v>0</v>
      </c>
      <c r="G281" s="5" t="str">
        <f>IF(F281="","",IF(ISNUMBER(MATCH(F281,Setup!$C$6:$C$1000,0)),"OK","ORPHAN"))</f>
        <v>ORPHAN</v>
      </c>
    </row>
    <row r="282" spans="1:7" ht="15" customHeight="1" x14ac:dyDescent="0.35">
      <c r="A282" s="5" t="s">
        <v>195</v>
      </c>
      <c r="B282" s="5" t="s">
        <v>626</v>
      </c>
      <c r="C282" s="5">
        <f>'Employee Master'!A82</f>
        <v>0</v>
      </c>
      <c r="D282" s="5" t="str">
        <f>IFERROR(IF(C282="","",INDEX('Employee Master'!$B$5:$B$104,MATCH(C282,'Employee Master'!$A$5:$A$104,0))),"")</f>
        <v/>
      </c>
      <c r="E282" s="5" t="s">
        <v>82</v>
      </c>
      <c r="F282" s="5">
        <f>'Employee Master'!E82</f>
        <v>0</v>
      </c>
      <c r="G282" s="5" t="str">
        <f>IF(F282="","",IF(ISNUMBER(MATCH(F282,Setup!$C$6:$C$1000,0)),"OK","ORPHAN"))</f>
        <v>ORPHAN</v>
      </c>
    </row>
    <row r="283" spans="1:7" ht="15" customHeight="1" x14ac:dyDescent="0.35">
      <c r="A283" s="5" t="s">
        <v>195</v>
      </c>
      <c r="B283" s="5" t="s">
        <v>627</v>
      </c>
      <c r="C283" s="5">
        <f>'Employee Master'!A83</f>
        <v>0</v>
      </c>
      <c r="D283" s="5" t="str">
        <f>IFERROR(IF(C283="","",INDEX('Employee Master'!$B$5:$B$104,MATCH(C283,'Employee Master'!$A$5:$A$104,0))),"")</f>
        <v/>
      </c>
      <c r="E283" s="5" t="s">
        <v>82</v>
      </c>
      <c r="F283" s="5">
        <f>'Employee Master'!E83</f>
        <v>0</v>
      </c>
      <c r="G283" s="5" t="str">
        <f>IF(F283="","",IF(ISNUMBER(MATCH(F283,Setup!$C$6:$C$1000,0)),"OK","ORPHAN"))</f>
        <v>ORPHAN</v>
      </c>
    </row>
    <row r="284" spans="1:7" ht="15" customHeight="1" x14ac:dyDescent="0.35">
      <c r="A284" s="5" t="s">
        <v>195</v>
      </c>
      <c r="B284" s="5" t="s">
        <v>628</v>
      </c>
      <c r="C284" s="5">
        <f>'Employee Master'!A84</f>
        <v>0</v>
      </c>
      <c r="D284" s="5" t="str">
        <f>IFERROR(IF(C284="","",INDEX('Employee Master'!$B$5:$B$104,MATCH(C284,'Employee Master'!$A$5:$A$104,0))),"")</f>
        <v/>
      </c>
      <c r="E284" s="5" t="s">
        <v>82</v>
      </c>
      <c r="F284" s="5">
        <f>'Employee Master'!E84</f>
        <v>0</v>
      </c>
      <c r="G284" s="5" t="str">
        <f>IF(F284="","",IF(ISNUMBER(MATCH(F284,Setup!$C$6:$C$1000,0)),"OK","ORPHAN"))</f>
        <v>ORPHAN</v>
      </c>
    </row>
    <row r="285" spans="1:7" ht="15" customHeight="1" x14ac:dyDescent="0.35">
      <c r="A285" s="5" t="s">
        <v>195</v>
      </c>
      <c r="B285" s="5" t="s">
        <v>629</v>
      </c>
      <c r="C285" s="5">
        <f>'Employee Master'!A85</f>
        <v>0</v>
      </c>
      <c r="D285" s="5" t="str">
        <f>IFERROR(IF(C285="","",INDEX('Employee Master'!$B$5:$B$104,MATCH(C285,'Employee Master'!$A$5:$A$104,0))),"")</f>
        <v/>
      </c>
      <c r="E285" s="5" t="s">
        <v>82</v>
      </c>
      <c r="F285" s="5">
        <f>'Employee Master'!E85</f>
        <v>0</v>
      </c>
      <c r="G285" s="5" t="str">
        <f>IF(F285="","",IF(ISNUMBER(MATCH(F285,Setup!$C$6:$C$1000,0)),"OK","ORPHAN"))</f>
        <v>ORPHAN</v>
      </c>
    </row>
    <row r="286" spans="1:7" ht="15" customHeight="1" x14ac:dyDescent="0.35">
      <c r="A286" s="5" t="s">
        <v>195</v>
      </c>
      <c r="B286" s="5" t="s">
        <v>630</v>
      </c>
      <c r="C286" s="5">
        <f>'Employee Master'!A86</f>
        <v>0</v>
      </c>
      <c r="D286" s="5" t="str">
        <f>IFERROR(IF(C286="","",INDEX('Employee Master'!$B$5:$B$104,MATCH(C286,'Employee Master'!$A$5:$A$104,0))),"")</f>
        <v/>
      </c>
      <c r="E286" s="5" t="s">
        <v>82</v>
      </c>
      <c r="F286" s="5">
        <f>'Employee Master'!E86</f>
        <v>0</v>
      </c>
      <c r="G286" s="5" t="str">
        <f>IF(F286="","",IF(ISNUMBER(MATCH(F286,Setup!$C$6:$C$1000,0)),"OK","ORPHAN"))</f>
        <v>ORPHAN</v>
      </c>
    </row>
    <row r="287" spans="1:7" ht="15" customHeight="1" x14ac:dyDescent="0.35">
      <c r="A287" s="5" t="s">
        <v>195</v>
      </c>
      <c r="B287" s="5" t="s">
        <v>631</v>
      </c>
      <c r="C287" s="5">
        <f>'Employee Master'!A87</f>
        <v>0</v>
      </c>
      <c r="D287" s="5" t="str">
        <f>IFERROR(IF(C287="","",INDEX('Employee Master'!$B$5:$B$104,MATCH(C287,'Employee Master'!$A$5:$A$104,0))),"")</f>
        <v/>
      </c>
      <c r="E287" s="5" t="s">
        <v>82</v>
      </c>
      <c r="F287" s="5">
        <f>'Employee Master'!E87</f>
        <v>0</v>
      </c>
      <c r="G287" s="5" t="str">
        <f>IF(F287="","",IF(ISNUMBER(MATCH(F287,Setup!$C$6:$C$1000,0)),"OK","ORPHAN"))</f>
        <v>ORPHAN</v>
      </c>
    </row>
    <row r="288" spans="1:7" ht="15" customHeight="1" x14ac:dyDescent="0.35">
      <c r="A288" s="5" t="s">
        <v>195</v>
      </c>
      <c r="B288" s="5" t="s">
        <v>632</v>
      </c>
      <c r="C288" s="5">
        <f>'Employee Master'!A88</f>
        <v>0</v>
      </c>
      <c r="D288" s="5" t="str">
        <f>IFERROR(IF(C288="","",INDEX('Employee Master'!$B$5:$B$104,MATCH(C288,'Employee Master'!$A$5:$A$104,0))),"")</f>
        <v/>
      </c>
      <c r="E288" s="5" t="s">
        <v>82</v>
      </c>
      <c r="F288" s="5">
        <f>'Employee Master'!E88</f>
        <v>0</v>
      </c>
      <c r="G288" s="5" t="str">
        <f>IF(F288="","",IF(ISNUMBER(MATCH(F288,Setup!$C$6:$C$1000,0)),"OK","ORPHAN"))</f>
        <v>ORPHAN</v>
      </c>
    </row>
    <row r="289" spans="1:7" ht="15" customHeight="1" x14ac:dyDescent="0.35">
      <c r="A289" s="5" t="s">
        <v>195</v>
      </c>
      <c r="B289" s="5" t="s">
        <v>633</v>
      </c>
      <c r="C289" s="5">
        <f>'Employee Master'!A89</f>
        <v>0</v>
      </c>
      <c r="D289" s="5" t="str">
        <f>IFERROR(IF(C289="","",INDEX('Employee Master'!$B$5:$B$104,MATCH(C289,'Employee Master'!$A$5:$A$104,0))),"")</f>
        <v/>
      </c>
      <c r="E289" s="5" t="s">
        <v>82</v>
      </c>
      <c r="F289" s="5">
        <f>'Employee Master'!E89</f>
        <v>0</v>
      </c>
      <c r="G289" s="5" t="str">
        <f>IF(F289="","",IF(ISNUMBER(MATCH(F289,Setup!$C$6:$C$1000,0)),"OK","ORPHAN"))</f>
        <v>ORPHAN</v>
      </c>
    </row>
    <row r="290" spans="1:7" ht="15" customHeight="1" x14ac:dyDescent="0.35">
      <c r="A290" s="5" t="s">
        <v>195</v>
      </c>
      <c r="B290" s="5" t="s">
        <v>634</v>
      </c>
      <c r="C290" s="5">
        <f>'Employee Master'!A90</f>
        <v>0</v>
      </c>
      <c r="D290" s="5" t="str">
        <f>IFERROR(IF(C290="","",INDEX('Employee Master'!$B$5:$B$104,MATCH(C290,'Employee Master'!$A$5:$A$104,0))),"")</f>
        <v/>
      </c>
      <c r="E290" s="5" t="s">
        <v>82</v>
      </c>
      <c r="F290" s="5">
        <f>'Employee Master'!E90</f>
        <v>0</v>
      </c>
      <c r="G290" s="5" t="str">
        <f>IF(F290="","",IF(ISNUMBER(MATCH(F290,Setup!$C$6:$C$1000,0)),"OK","ORPHAN"))</f>
        <v>ORPHAN</v>
      </c>
    </row>
    <row r="291" spans="1:7" ht="15" customHeight="1" x14ac:dyDescent="0.35">
      <c r="A291" s="5" t="s">
        <v>195</v>
      </c>
      <c r="B291" s="5" t="s">
        <v>635</v>
      </c>
      <c r="C291" s="5">
        <f>'Employee Master'!A91</f>
        <v>0</v>
      </c>
      <c r="D291" s="5" t="str">
        <f>IFERROR(IF(C291="","",INDEX('Employee Master'!$B$5:$B$104,MATCH(C291,'Employee Master'!$A$5:$A$104,0))),"")</f>
        <v/>
      </c>
      <c r="E291" s="5" t="s">
        <v>82</v>
      </c>
      <c r="F291" s="5">
        <f>'Employee Master'!E91</f>
        <v>0</v>
      </c>
      <c r="G291" s="5" t="str">
        <f>IF(F291="","",IF(ISNUMBER(MATCH(F291,Setup!$C$6:$C$1000,0)),"OK","ORPHAN"))</f>
        <v>ORPHAN</v>
      </c>
    </row>
    <row r="292" spans="1:7" ht="15" customHeight="1" x14ac:dyDescent="0.35">
      <c r="A292" s="5" t="s">
        <v>195</v>
      </c>
      <c r="B292" s="5" t="s">
        <v>636</v>
      </c>
      <c r="C292" s="5">
        <f>'Employee Master'!A92</f>
        <v>0</v>
      </c>
      <c r="D292" s="5" t="str">
        <f>IFERROR(IF(C292="","",INDEX('Employee Master'!$B$5:$B$104,MATCH(C292,'Employee Master'!$A$5:$A$104,0))),"")</f>
        <v/>
      </c>
      <c r="E292" s="5" t="s">
        <v>82</v>
      </c>
      <c r="F292" s="5">
        <f>'Employee Master'!E92</f>
        <v>0</v>
      </c>
      <c r="G292" s="5" t="str">
        <f>IF(F292="","",IF(ISNUMBER(MATCH(F292,Setup!$C$6:$C$1000,0)),"OK","ORPHAN"))</f>
        <v>ORPHAN</v>
      </c>
    </row>
    <row r="293" spans="1:7" ht="15" customHeight="1" x14ac:dyDescent="0.35">
      <c r="A293" s="5" t="s">
        <v>195</v>
      </c>
      <c r="B293" s="5" t="s">
        <v>637</v>
      </c>
      <c r="C293" s="5">
        <f>'Employee Master'!A93</f>
        <v>0</v>
      </c>
      <c r="D293" s="5" t="str">
        <f>IFERROR(IF(C293="","",INDEX('Employee Master'!$B$5:$B$104,MATCH(C293,'Employee Master'!$A$5:$A$104,0))),"")</f>
        <v/>
      </c>
      <c r="E293" s="5" t="s">
        <v>82</v>
      </c>
      <c r="F293" s="5">
        <f>'Employee Master'!E93</f>
        <v>0</v>
      </c>
      <c r="G293" s="5" t="str">
        <f>IF(F293="","",IF(ISNUMBER(MATCH(F293,Setup!$C$6:$C$1000,0)),"OK","ORPHAN"))</f>
        <v>ORPHAN</v>
      </c>
    </row>
    <row r="294" spans="1:7" ht="15" customHeight="1" x14ac:dyDescent="0.35">
      <c r="A294" s="5" t="s">
        <v>195</v>
      </c>
      <c r="B294" s="5" t="s">
        <v>638</v>
      </c>
      <c r="C294" s="5">
        <f>'Employee Master'!A94</f>
        <v>0</v>
      </c>
      <c r="D294" s="5" t="str">
        <f>IFERROR(IF(C294="","",INDEX('Employee Master'!$B$5:$B$104,MATCH(C294,'Employee Master'!$A$5:$A$104,0))),"")</f>
        <v/>
      </c>
      <c r="E294" s="5" t="s">
        <v>82</v>
      </c>
      <c r="F294" s="5">
        <f>'Employee Master'!E94</f>
        <v>0</v>
      </c>
      <c r="G294" s="5" t="str">
        <f>IF(F294="","",IF(ISNUMBER(MATCH(F294,Setup!$C$6:$C$1000,0)),"OK","ORPHAN"))</f>
        <v>ORPHAN</v>
      </c>
    </row>
    <row r="295" spans="1:7" ht="15" customHeight="1" x14ac:dyDescent="0.35">
      <c r="A295" s="5" t="s">
        <v>195</v>
      </c>
      <c r="B295" s="5" t="s">
        <v>639</v>
      </c>
      <c r="C295" s="5">
        <f>'Employee Master'!A95</f>
        <v>0</v>
      </c>
      <c r="D295" s="5" t="str">
        <f>IFERROR(IF(C295="","",INDEX('Employee Master'!$B$5:$B$104,MATCH(C295,'Employee Master'!$A$5:$A$104,0))),"")</f>
        <v/>
      </c>
      <c r="E295" s="5" t="s">
        <v>82</v>
      </c>
      <c r="F295" s="5">
        <f>'Employee Master'!E95</f>
        <v>0</v>
      </c>
      <c r="G295" s="5" t="str">
        <f>IF(F295="","",IF(ISNUMBER(MATCH(F295,Setup!$C$6:$C$1000,0)),"OK","ORPHAN"))</f>
        <v>ORPHAN</v>
      </c>
    </row>
    <row r="296" spans="1:7" ht="15" customHeight="1" x14ac:dyDescent="0.35">
      <c r="A296" s="5" t="s">
        <v>195</v>
      </c>
      <c r="B296" s="5" t="s">
        <v>640</v>
      </c>
      <c r="C296" s="5">
        <f>'Employee Master'!A96</f>
        <v>0</v>
      </c>
      <c r="D296" s="5" t="str">
        <f>IFERROR(IF(C296="","",INDEX('Employee Master'!$B$5:$B$104,MATCH(C296,'Employee Master'!$A$5:$A$104,0))),"")</f>
        <v/>
      </c>
      <c r="E296" s="5" t="s">
        <v>82</v>
      </c>
      <c r="F296" s="5">
        <f>'Employee Master'!E96</f>
        <v>0</v>
      </c>
      <c r="G296" s="5" t="str">
        <f>IF(F296="","",IF(ISNUMBER(MATCH(F296,Setup!$C$6:$C$1000,0)),"OK","ORPHAN"))</f>
        <v>ORPHAN</v>
      </c>
    </row>
    <row r="297" spans="1:7" ht="15" customHeight="1" x14ac:dyDescent="0.35">
      <c r="A297" s="5" t="s">
        <v>195</v>
      </c>
      <c r="B297" s="5" t="s">
        <v>641</v>
      </c>
      <c r="C297" s="5">
        <f>'Employee Master'!A97</f>
        <v>0</v>
      </c>
      <c r="D297" s="5" t="str">
        <f>IFERROR(IF(C297="","",INDEX('Employee Master'!$B$5:$B$104,MATCH(C297,'Employee Master'!$A$5:$A$104,0))),"")</f>
        <v/>
      </c>
      <c r="E297" s="5" t="s">
        <v>82</v>
      </c>
      <c r="F297" s="5">
        <f>'Employee Master'!E97</f>
        <v>0</v>
      </c>
      <c r="G297" s="5" t="str">
        <f>IF(F297="","",IF(ISNUMBER(MATCH(F297,Setup!$C$6:$C$1000,0)),"OK","ORPHAN"))</f>
        <v>ORPHAN</v>
      </c>
    </row>
    <row r="298" spans="1:7" ht="15" customHeight="1" x14ac:dyDescent="0.35">
      <c r="A298" s="5" t="s">
        <v>195</v>
      </c>
      <c r="B298" s="5" t="s">
        <v>642</v>
      </c>
      <c r="C298" s="5">
        <f>'Employee Master'!A98</f>
        <v>0</v>
      </c>
      <c r="D298" s="5" t="str">
        <f>IFERROR(IF(C298="","",INDEX('Employee Master'!$B$5:$B$104,MATCH(C298,'Employee Master'!$A$5:$A$104,0))),"")</f>
        <v/>
      </c>
      <c r="E298" s="5" t="s">
        <v>82</v>
      </c>
      <c r="F298" s="5">
        <f>'Employee Master'!E98</f>
        <v>0</v>
      </c>
      <c r="G298" s="5" t="str">
        <f>IF(F298="","",IF(ISNUMBER(MATCH(F298,Setup!$C$6:$C$1000,0)),"OK","ORPHAN"))</f>
        <v>ORPHAN</v>
      </c>
    </row>
    <row r="299" spans="1:7" ht="15" customHeight="1" x14ac:dyDescent="0.35">
      <c r="A299" s="5" t="s">
        <v>195</v>
      </c>
      <c r="B299" s="5" t="s">
        <v>643</v>
      </c>
      <c r="C299" s="5">
        <f>'Employee Master'!A99</f>
        <v>0</v>
      </c>
      <c r="D299" s="5" t="str">
        <f>IFERROR(IF(C299="","",INDEX('Employee Master'!$B$5:$B$104,MATCH(C299,'Employee Master'!$A$5:$A$104,0))),"")</f>
        <v/>
      </c>
      <c r="E299" s="5" t="s">
        <v>82</v>
      </c>
      <c r="F299" s="5">
        <f>'Employee Master'!E99</f>
        <v>0</v>
      </c>
      <c r="G299" s="5" t="str">
        <f>IF(F299="","",IF(ISNUMBER(MATCH(F299,Setup!$C$6:$C$1000,0)),"OK","ORPHAN"))</f>
        <v>ORPHAN</v>
      </c>
    </row>
    <row r="300" spans="1:7" ht="15" customHeight="1" x14ac:dyDescent="0.35">
      <c r="A300" s="5" t="s">
        <v>195</v>
      </c>
      <c r="B300" s="5" t="s">
        <v>644</v>
      </c>
      <c r="C300" s="5">
        <f>'Employee Master'!A100</f>
        <v>0</v>
      </c>
      <c r="D300" s="5" t="str">
        <f>IFERROR(IF(C300="","",INDEX('Employee Master'!$B$5:$B$104,MATCH(C300,'Employee Master'!$A$5:$A$104,0))),"")</f>
        <v/>
      </c>
      <c r="E300" s="5" t="s">
        <v>82</v>
      </c>
      <c r="F300" s="5">
        <f>'Employee Master'!E100</f>
        <v>0</v>
      </c>
      <c r="G300" s="5" t="str">
        <f>IF(F300="","",IF(ISNUMBER(MATCH(F300,Setup!$C$6:$C$1000,0)),"OK","ORPHAN"))</f>
        <v>ORPHAN</v>
      </c>
    </row>
    <row r="301" spans="1:7" ht="15" customHeight="1" x14ac:dyDescent="0.35">
      <c r="A301" s="5" t="s">
        <v>195</v>
      </c>
      <c r="B301" s="5" t="s">
        <v>645</v>
      </c>
      <c r="C301" s="5">
        <f>'Employee Master'!A101</f>
        <v>0</v>
      </c>
      <c r="D301" s="5" t="str">
        <f>IFERROR(IF(C301="","",INDEX('Employee Master'!$B$5:$B$104,MATCH(C301,'Employee Master'!$A$5:$A$104,0))),"")</f>
        <v/>
      </c>
      <c r="E301" s="5" t="s">
        <v>82</v>
      </c>
      <c r="F301" s="5">
        <f>'Employee Master'!E101</f>
        <v>0</v>
      </c>
      <c r="G301" s="5" t="str">
        <f>IF(F301="","",IF(ISNUMBER(MATCH(F301,Setup!$C$6:$C$1000,0)),"OK","ORPHAN"))</f>
        <v>ORPHAN</v>
      </c>
    </row>
    <row r="302" spans="1:7" ht="15" customHeight="1" x14ac:dyDescent="0.35">
      <c r="A302" s="5" t="s">
        <v>195</v>
      </c>
      <c r="B302" s="5" t="s">
        <v>646</v>
      </c>
      <c r="C302" s="5">
        <f>'Employee Master'!A102</f>
        <v>0</v>
      </c>
      <c r="D302" s="5" t="str">
        <f>IFERROR(IF(C302="","",INDEX('Employee Master'!$B$5:$B$104,MATCH(C302,'Employee Master'!$A$5:$A$104,0))),"")</f>
        <v/>
      </c>
      <c r="E302" s="5" t="s">
        <v>82</v>
      </c>
      <c r="F302" s="5">
        <f>'Employee Master'!E102</f>
        <v>0</v>
      </c>
      <c r="G302" s="5" t="str">
        <f>IF(F302="","",IF(ISNUMBER(MATCH(F302,Setup!$C$6:$C$1000,0)),"OK","ORPHAN"))</f>
        <v>ORPHAN</v>
      </c>
    </row>
    <row r="303" spans="1:7" ht="15" customHeight="1" x14ac:dyDescent="0.35">
      <c r="A303" s="5" t="s">
        <v>195</v>
      </c>
      <c r="B303" s="5" t="s">
        <v>647</v>
      </c>
      <c r="C303" s="5">
        <f>'Employee Master'!A103</f>
        <v>0</v>
      </c>
      <c r="D303" s="5" t="str">
        <f>IFERROR(IF(C303="","",INDEX('Employee Master'!$B$5:$B$104,MATCH(C303,'Employee Master'!$A$5:$A$104,0))),"")</f>
        <v/>
      </c>
      <c r="E303" s="5" t="s">
        <v>82</v>
      </c>
      <c r="F303" s="5">
        <f>'Employee Master'!E103</f>
        <v>0</v>
      </c>
      <c r="G303" s="5" t="str">
        <f>IF(F303="","",IF(ISNUMBER(MATCH(F303,Setup!$C$6:$C$1000,0)),"OK","ORPHAN"))</f>
        <v>ORPHAN</v>
      </c>
    </row>
    <row r="304" spans="1:7" ht="15" customHeight="1" x14ac:dyDescent="0.35">
      <c r="A304" s="5" t="s">
        <v>195</v>
      </c>
      <c r="B304" s="5" t="s">
        <v>648</v>
      </c>
      <c r="C304" s="5">
        <f>'Employee Master'!A104</f>
        <v>0</v>
      </c>
      <c r="D304" s="5" t="str">
        <f>IFERROR(IF(C304="","",INDEX('Employee Master'!$B$5:$B$104,MATCH(C304,'Employee Master'!$A$5:$A$104,0))),"")</f>
        <v/>
      </c>
      <c r="E304" s="5" t="s">
        <v>82</v>
      </c>
      <c r="F304" s="5">
        <f>'Employee Master'!E104</f>
        <v>0</v>
      </c>
      <c r="G304" s="5" t="str">
        <f>IF(F304="","",IF(ISNUMBER(MATCH(F304,Setup!$C$6:$C$1000,0)),"OK","ORPHAN"))</f>
        <v>ORPHAN</v>
      </c>
    </row>
    <row r="305" spans="1:7" ht="15" customHeight="1" x14ac:dyDescent="0.35">
      <c r="A305" s="5" t="s">
        <v>195</v>
      </c>
      <c r="B305" s="5" t="s">
        <v>649</v>
      </c>
      <c r="C305" s="5" t="str">
        <f>'Employee Master'!A5</f>
        <v>EMP-001</v>
      </c>
      <c r="D305" s="5" t="str">
        <f>IFERROR(IF(C305="","",INDEX('Employee Master'!$B$5:$B$104,MATCH(C305,'Employee Master'!$A$5:$A$104,0))),"")</f>
        <v>Anita Sookhai</v>
      </c>
      <c r="E305" s="5" t="s">
        <v>84</v>
      </c>
      <c r="F305" s="5" t="str">
        <f>'Employee Master'!F5</f>
        <v>Permanent</v>
      </c>
      <c r="G305" s="5" t="str">
        <f>IF(F305="","",IF(ISNUMBER(MATCH(F305,Setup!$E$6:$E$1000,0)),"OK","ORPHAN"))</f>
        <v>OK</v>
      </c>
    </row>
    <row r="306" spans="1:7" ht="15" customHeight="1" x14ac:dyDescent="0.35">
      <c r="A306" s="5" t="s">
        <v>195</v>
      </c>
      <c r="B306" s="5" t="s">
        <v>650</v>
      </c>
      <c r="C306" s="5" t="str">
        <f>'Employee Master'!A6</f>
        <v>EMP-002</v>
      </c>
      <c r="D306" s="5" t="str">
        <f>IFERROR(IF(C306="","",INDEX('Employee Master'!$B$5:$B$104,MATCH(C306,'Employee Master'!$A$5:$A$104,0))),"")</f>
        <v>Reuben Mohammed</v>
      </c>
      <c r="E306" s="5" t="s">
        <v>84</v>
      </c>
      <c r="F306" s="5" t="str">
        <f>'Employee Master'!F6</f>
        <v>Permanent</v>
      </c>
      <c r="G306" s="5" t="str">
        <f>IF(F306="","",IF(ISNUMBER(MATCH(F306,Setup!$E$6:$E$1000,0)),"OK","ORPHAN"))</f>
        <v>OK</v>
      </c>
    </row>
    <row r="307" spans="1:7" ht="15" customHeight="1" x14ac:dyDescent="0.35">
      <c r="A307" s="5" t="s">
        <v>195</v>
      </c>
      <c r="B307" s="5" t="s">
        <v>651</v>
      </c>
      <c r="C307" s="5" t="str">
        <f>'Employee Master'!A7</f>
        <v>EMP-003</v>
      </c>
      <c r="D307" s="5" t="str">
        <f>IFERROR(IF(C307="","",INDEX('Employee Master'!$B$5:$B$104,MATCH(C307,'Employee Master'!$A$5:$A$104,0))),"")</f>
        <v>Keisha Charles</v>
      </c>
      <c r="E307" s="5" t="s">
        <v>84</v>
      </c>
      <c r="F307" s="5" t="str">
        <f>'Employee Master'!F7</f>
        <v>Probationary</v>
      </c>
      <c r="G307" s="5" t="str">
        <f>IF(F307="","",IF(ISNUMBER(MATCH(F307,Setup!$E$6:$E$1000,0)),"OK","ORPHAN"))</f>
        <v>OK</v>
      </c>
    </row>
    <row r="308" spans="1:7" ht="15" customHeight="1" x14ac:dyDescent="0.35">
      <c r="A308" s="5" t="s">
        <v>195</v>
      </c>
      <c r="B308" s="5" t="s">
        <v>652</v>
      </c>
      <c r="C308" s="5">
        <f>'Employee Master'!A8</f>
        <v>0</v>
      </c>
      <c r="D308" s="5" t="str">
        <f>IFERROR(IF(C308="","",INDEX('Employee Master'!$B$5:$B$104,MATCH(C308,'Employee Master'!$A$5:$A$104,0))),"")</f>
        <v/>
      </c>
      <c r="E308" s="5" t="s">
        <v>84</v>
      </c>
      <c r="F308" s="5">
        <f>'Employee Master'!F8</f>
        <v>0</v>
      </c>
      <c r="G308" s="5" t="str">
        <f>IF(F308="","",IF(ISNUMBER(MATCH(F308,Setup!$E$6:$E$1000,0)),"OK","ORPHAN"))</f>
        <v>ORPHAN</v>
      </c>
    </row>
    <row r="309" spans="1:7" ht="15" customHeight="1" x14ac:dyDescent="0.35">
      <c r="A309" s="5" t="s">
        <v>195</v>
      </c>
      <c r="B309" s="5" t="s">
        <v>653</v>
      </c>
      <c r="C309" s="5">
        <f>'Employee Master'!A9</f>
        <v>0</v>
      </c>
      <c r="D309" s="5" t="str">
        <f>IFERROR(IF(C309="","",INDEX('Employee Master'!$B$5:$B$104,MATCH(C309,'Employee Master'!$A$5:$A$104,0))),"")</f>
        <v/>
      </c>
      <c r="E309" s="5" t="s">
        <v>84</v>
      </c>
      <c r="F309" s="5">
        <f>'Employee Master'!F9</f>
        <v>0</v>
      </c>
      <c r="G309" s="5" t="str">
        <f>IF(F309="","",IF(ISNUMBER(MATCH(F309,Setup!$E$6:$E$1000,0)),"OK","ORPHAN"))</f>
        <v>ORPHAN</v>
      </c>
    </row>
    <row r="310" spans="1:7" ht="15" customHeight="1" x14ac:dyDescent="0.35">
      <c r="A310" s="5" t="s">
        <v>195</v>
      </c>
      <c r="B310" s="5" t="s">
        <v>654</v>
      </c>
      <c r="C310" s="5">
        <f>'Employee Master'!A10</f>
        <v>0</v>
      </c>
      <c r="D310" s="5" t="str">
        <f>IFERROR(IF(C310="","",INDEX('Employee Master'!$B$5:$B$104,MATCH(C310,'Employee Master'!$A$5:$A$104,0))),"")</f>
        <v/>
      </c>
      <c r="E310" s="5" t="s">
        <v>84</v>
      </c>
      <c r="F310" s="5">
        <f>'Employee Master'!F10</f>
        <v>0</v>
      </c>
      <c r="G310" s="5" t="str">
        <f>IF(F310="","",IF(ISNUMBER(MATCH(F310,Setup!$E$6:$E$1000,0)),"OK","ORPHAN"))</f>
        <v>ORPHAN</v>
      </c>
    </row>
    <row r="311" spans="1:7" ht="15" customHeight="1" x14ac:dyDescent="0.35">
      <c r="A311" s="5" t="s">
        <v>195</v>
      </c>
      <c r="B311" s="5" t="s">
        <v>655</v>
      </c>
      <c r="C311" s="5">
        <f>'Employee Master'!A11</f>
        <v>0</v>
      </c>
      <c r="D311" s="5" t="str">
        <f>IFERROR(IF(C311="","",INDEX('Employee Master'!$B$5:$B$104,MATCH(C311,'Employee Master'!$A$5:$A$104,0))),"")</f>
        <v/>
      </c>
      <c r="E311" s="5" t="s">
        <v>84</v>
      </c>
      <c r="F311" s="5">
        <f>'Employee Master'!F11</f>
        <v>0</v>
      </c>
      <c r="G311" s="5" t="str">
        <f>IF(F311="","",IF(ISNUMBER(MATCH(F311,Setup!$E$6:$E$1000,0)),"OK","ORPHAN"))</f>
        <v>ORPHAN</v>
      </c>
    </row>
    <row r="312" spans="1:7" ht="15" customHeight="1" x14ac:dyDescent="0.35">
      <c r="A312" s="5" t="s">
        <v>195</v>
      </c>
      <c r="B312" s="5" t="s">
        <v>656</v>
      </c>
      <c r="C312" s="5">
        <f>'Employee Master'!A12</f>
        <v>0</v>
      </c>
      <c r="D312" s="5" t="str">
        <f>IFERROR(IF(C312="","",INDEX('Employee Master'!$B$5:$B$104,MATCH(C312,'Employee Master'!$A$5:$A$104,0))),"")</f>
        <v/>
      </c>
      <c r="E312" s="5" t="s">
        <v>84</v>
      </c>
      <c r="F312" s="5">
        <f>'Employee Master'!F12</f>
        <v>0</v>
      </c>
      <c r="G312" s="5" t="str">
        <f>IF(F312="","",IF(ISNUMBER(MATCH(F312,Setup!$E$6:$E$1000,0)),"OK","ORPHAN"))</f>
        <v>ORPHAN</v>
      </c>
    </row>
    <row r="313" spans="1:7" ht="15" customHeight="1" x14ac:dyDescent="0.35">
      <c r="A313" s="5" t="s">
        <v>195</v>
      </c>
      <c r="B313" s="5" t="s">
        <v>657</v>
      </c>
      <c r="C313" s="5">
        <f>'Employee Master'!A13</f>
        <v>0</v>
      </c>
      <c r="D313" s="5" t="str">
        <f>IFERROR(IF(C313="","",INDEX('Employee Master'!$B$5:$B$104,MATCH(C313,'Employee Master'!$A$5:$A$104,0))),"")</f>
        <v/>
      </c>
      <c r="E313" s="5" t="s">
        <v>84</v>
      </c>
      <c r="F313" s="5">
        <f>'Employee Master'!F13</f>
        <v>0</v>
      </c>
      <c r="G313" s="5" t="str">
        <f>IF(F313="","",IF(ISNUMBER(MATCH(F313,Setup!$E$6:$E$1000,0)),"OK","ORPHAN"))</f>
        <v>ORPHAN</v>
      </c>
    </row>
    <row r="314" spans="1:7" ht="15" customHeight="1" x14ac:dyDescent="0.35">
      <c r="A314" s="5" t="s">
        <v>195</v>
      </c>
      <c r="B314" s="5" t="s">
        <v>658</v>
      </c>
      <c r="C314" s="5">
        <f>'Employee Master'!A14</f>
        <v>0</v>
      </c>
      <c r="D314" s="5" t="str">
        <f>IFERROR(IF(C314="","",INDEX('Employee Master'!$B$5:$B$104,MATCH(C314,'Employee Master'!$A$5:$A$104,0))),"")</f>
        <v/>
      </c>
      <c r="E314" s="5" t="s">
        <v>84</v>
      </c>
      <c r="F314" s="5">
        <f>'Employee Master'!F14</f>
        <v>0</v>
      </c>
      <c r="G314" s="5" t="str">
        <f>IF(F314="","",IF(ISNUMBER(MATCH(F314,Setup!$E$6:$E$1000,0)),"OK","ORPHAN"))</f>
        <v>ORPHAN</v>
      </c>
    </row>
    <row r="315" spans="1:7" ht="15" customHeight="1" x14ac:dyDescent="0.35">
      <c r="A315" s="5" t="s">
        <v>195</v>
      </c>
      <c r="B315" s="5" t="s">
        <v>659</v>
      </c>
      <c r="C315" s="5">
        <f>'Employee Master'!A15</f>
        <v>0</v>
      </c>
      <c r="D315" s="5" t="str">
        <f>IFERROR(IF(C315="","",INDEX('Employee Master'!$B$5:$B$104,MATCH(C315,'Employee Master'!$A$5:$A$104,0))),"")</f>
        <v/>
      </c>
      <c r="E315" s="5" t="s">
        <v>84</v>
      </c>
      <c r="F315" s="5">
        <f>'Employee Master'!F15</f>
        <v>0</v>
      </c>
      <c r="G315" s="5" t="str">
        <f>IF(F315="","",IF(ISNUMBER(MATCH(F315,Setup!$E$6:$E$1000,0)),"OK","ORPHAN"))</f>
        <v>ORPHAN</v>
      </c>
    </row>
    <row r="316" spans="1:7" ht="15" customHeight="1" x14ac:dyDescent="0.35">
      <c r="A316" s="5" t="s">
        <v>195</v>
      </c>
      <c r="B316" s="5" t="s">
        <v>660</v>
      </c>
      <c r="C316" s="5">
        <f>'Employee Master'!A16</f>
        <v>0</v>
      </c>
      <c r="D316" s="5" t="str">
        <f>IFERROR(IF(C316="","",INDEX('Employee Master'!$B$5:$B$104,MATCH(C316,'Employee Master'!$A$5:$A$104,0))),"")</f>
        <v/>
      </c>
      <c r="E316" s="5" t="s">
        <v>84</v>
      </c>
      <c r="F316" s="5">
        <f>'Employee Master'!F16</f>
        <v>0</v>
      </c>
      <c r="G316" s="5" t="str">
        <f>IF(F316="","",IF(ISNUMBER(MATCH(F316,Setup!$E$6:$E$1000,0)),"OK","ORPHAN"))</f>
        <v>ORPHAN</v>
      </c>
    </row>
    <row r="317" spans="1:7" ht="15" customHeight="1" x14ac:dyDescent="0.35">
      <c r="A317" s="5" t="s">
        <v>195</v>
      </c>
      <c r="B317" s="5" t="s">
        <v>661</v>
      </c>
      <c r="C317" s="5">
        <f>'Employee Master'!A17</f>
        <v>0</v>
      </c>
      <c r="D317" s="5" t="str">
        <f>IFERROR(IF(C317="","",INDEX('Employee Master'!$B$5:$B$104,MATCH(C317,'Employee Master'!$A$5:$A$104,0))),"")</f>
        <v/>
      </c>
      <c r="E317" s="5" t="s">
        <v>84</v>
      </c>
      <c r="F317" s="5">
        <f>'Employee Master'!F17</f>
        <v>0</v>
      </c>
      <c r="G317" s="5" t="str">
        <f>IF(F317="","",IF(ISNUMBER(MATCH(F317,Setup!$E$6:$E$1000,0)),"OK","ORPHAN"))</f>
        <v>ORPHAN</v>
      </c>
    </row>
    <row r="318" spans="1:7" ht="15" customHeight="1" x14ac:dyDescent="0.35">
      <c r="A318" s="5" t="s">
        <v>195</v>
      </c>
      <c r="B318" s="5" t="s">
        <v>662</v>
      </c>
      <c r="C318" s="5">
        <f>'Employee Master'!A18</f>
        <v>0</v>
      </c>
      <c r="D318" s="5" t="str">
        <f>IFERROR(IF(C318="","",INDEX('Employee Master'!$B$5:$B$104,MATCH(C318,'Employee Master'!$A$5:$A$104,0))),"")</f>
        <v/>
      </c>
      <c r="E318" s="5" t="s">
        <v>84</v>
      </c>
      <c r="F318" s="5">
        <f>'Employee Master'!F18</f>
        <v>0</v>
      </c>
      <c r="G318" s="5" t="str">
        <f>IF(F318="","",IF(ISNUMBER(MATCH(F318,Setup!$E$6:$E$1000,0)),"OK","ORPHAN"))</f>
        <v>ORPHAN</v>
      </c>
    </row>
    <row r="319" spans="1:7" ht="15" customHeight="1" x14ac:dyDescent="0.35">
      <c r="A319" s="5" t="s">
        <v>195</v>
      </c>
      <c r="B319" s="5" t="s">
        <v>663</v>
      </c>
      <c r="C319" s="5">
        <f>'Employee Master'!A19</f>
        <v>0</v>
      </c>
      <c r="D319" s="5" t="str">
        <f>IFERROR(IF(C319="","",INDEX('Employee Master'!$B$5:$B$104,MATCH(C319,'Employee Master'!$A$5:$A$104,0))),"")</f>
        <v/>
      </c>
      <c r="E319" s="5" t="s">
        <v>84</v>
      </c>
      <c r="F319" s="5">
        <f>'Employee Master'!F19</f>
        <v>0</v>
      </c>
      <c r="G319" s="5" t="str">
        <f>IF(F319="","",IF(ISNUMBER(MATCH(F319,Setup!$E$6:$E$1000,0)),"OK","ORPHAN"))</f>
        <v>ORPHAN</v>
      </c>
    </row>
    <row r="320" spans="1:7" ht="15" customHeight="1" x14ac:dyDescent="0.35">
      <c r="A320" s="5" t="s">
        <v>195</v>
      </c>
      <c r="B320" s="5" t="s">
        <v>664</v>
      </c>
      <c r="C320" s="5">
        <f>'Employee Master'!A20</f>
        <v>0</v>
      </c>
      <c r="D320" s="5" t="str">
        <f>IFERROR(IF(C320="","",INDEX('Employee Master'!$B$5:$B$104,MATCH(C320,'Employee Master'!$A$5:$A$104,0))),"")</f>
        <v/>
      </c>
      <c r="E320" s="5" t="s">
        <v>84</v>
      </c>
      <c r="F320" s="5">
        <f>'Employee Master'!F20</f>
        <v>0</v>
      </c>
      <c r="G320" s="5" t="str">
        <f>IF(F320="","",IF(ISNUMBER(MATCH(F320,Setup!$E$6:$E$1000,0)),"OK","ORPHAN"))</f>
        <v>ORPHAN</v>
      </c>
    </row>
    <row r="321" spans="1:7" ht="15" customHeight="1" x14ac:dyDescent="0.35">
      <c r="A321" s="5" t="s">
        <v>195</v>
      </c>
      <c r="B321" s="5" t="s">
        <v>665</v>
      </c>
      <c r="C321" s="5">
        <f>'Employee Master'!A21</f>
        <v>0</v>
      </c>
      <c r="D321" s="5" t="str">
        <f>IFERROR(IF(C321="","",INDEX('Employee Master'!$B$5:$B$104,MATCH(C321,'Employee Master'!$A$5:$A$104,0))),"")</f>
        <v/>
      </c>
      <c r="E321" s="5" t="s">
        <v>84</v>
      </c>
      <c r="F321" s="5">
        <f>'Employee Master'!F21</f>
        <v>0</v>
      </c>
      <c r="G321" s="5" t="str">
        <f>IF(F321="","",IF(ISNUMBER(MATCH(F321,Setup!$E$6:$E$1000,0)),"OK","ORPHAN"))</f>
        <v>ORPHAN</v>
      </c>
    </row>
    <row r="322" spans="1:7" ht="15" customHeight="1" x14ac:dyDescent="0.35">
      <c r="A322" s="5" t="s">
        <v>195</v>
      </c>
      <c r="B322" s="5" t="s">
        <v>666</v>
      </c>
      <c r="C322" s="5">
        <f>'Employee Master'!A22</f>
        <v>0</v>
      </c>
      <c r="D322" s="5" t="str">
        <f>IFERROR(IF(C322="","",INDEX('Employee Master'!$B$5:$B$104,MATCH(C322,'Employee Master'!$A$5:$A$104,0))),"")</f>
        <v/>
      </c>
      <c r="E322" s="5" t="s">
        <v>84</v>
      </c>
      <c r="F322" s="5">
        <f>'Employee Master'!F22</f>
        <v>0</v>
      </c>
      <c r="G322" s="5" t="str">
        <f>IF(F322="","",IF(ISNUMBER(MATCH(F322,Setup!$E$6:$E$1000,0)),"OK","ORPHAN"))</f>
        <v>ORPHAN</v>
      </c>
    </row>
    <row r="323" spans="1:7" ht="15" customHeight="1" x14ac:dyDescent="0.35">
      <c r="A323" s="5" t="s">
        <v>195</v>
      </c>
      <c r="B323" s="5" t="s">
        <v>667</v>
      </c>
      <c r="C323" s="5">
        <f>'Employee Master'!A23</f>
        <v>0</v>
      </c>
      <c r="D323" s="5" t="str">
        <f>IFERROR(IF(C323="","",INDEX('Employee Master'!$B$5:$B$104,MATCH(C323,'Employee Master'!$A$5:$A$104,0))),"")</f>
        <v/>
      </c>
      <c r="E323" s="5" t="s">
        <v>84</v>
      </c>
      <c r="F323" s="5">
        <f>'Employee Master'!F23</f>
        <v>0</v>
      </c>
      <c r="G323" s="5" t="str">
        <f>IF(F323="","",IF(ISNUMBER(MATCH(F323,Setup!$E$6:$E$1000,0)),"OK","ORPHAN"))</f>
        <v>ORPHAN</v>
      </c>
    </row>
    <row r="324" spans="1:7" ht="15" customHeight="1" x14ac:dyDescent="0.35">
      <c r="A324" s="5" t="s">
        <v>195</v>
      </c>
      <c r="B324" s="5" t="s">
        <v>668</v>
      </c>
      <c r="C324" s="5">
        <f>'Employee Master'!A24</f>
        <v>0</v>
      </c>
      <c r="D324" s="5" t="str">
        <f>IFERROR(IF(C324="","",INDEX('Employee Master'!$B$5:$B$104,MATCH(C324,'Employee Master'!$A$5:$A$104,0))),"")</f>
        <v/>
      </c>
      <c r="E324" s="5" t="s">
        <v>84</v>
      </c>
      <c r="F324" s="5">
        <f>'Employee Master'!F24</f>
        <v>0</v>
      </c>
      <c r="G324" s="5" t="str">
        <f>IF(F324="","",IF(ISNUMBER(MATCH(F324,Setup!$E$6:$E$1000,0)),"OK","ORPHAN"))</f>
        <v>ORPHAN</v>
      </c>
    </row>
    <row r="325" spans="1:7" ht="15" customHeight="1" x14ac:dyDescent="0.35">
      <c r="A325" s="5" t="s">
        <v>195</v>
      </c>
      <c r="B325" s="5" t="s">
        <v>669</v>
      </c>
      <c r="C325" s="5">
        <f>'Employee Master'!A25</f>
        <v>0</v>
      </c>
      <c r="D325" s="5" t="str">
        <f>IFERROR(IF(C325="","",INDEX('Employee Master'!$B$5:$B$104,MATCH(C325,'Employee Master'!$A$5:$A$104,0))),"")</f>
        <v/>
      </c>
      <c r="E325" s="5" t="s">
        <v>84</v>
      </c>
      <c r="F325" s="5">
        <f>'Employee Master'!F25</f>
        <v>0</v>
      </c>
      <c r="G325" s="5" t="str">
        <f>IF(F325="","",IF(ISNUMBER(MATCH(F325,Setup!$E$6:$E$1000,0)),"OK","ORPHAN"))</f>
        <v>ORPHAN</v>
      </c>
    </row>
    <row r="326" spans="1:7" ht="15" customHeight="1" x14ac:dyDescent="0.35">
      <c r="A326" s="5" t="s">
        <v>195</v>
      </c>
      <c r="B326" s="5" t="s">
        <v>670</v>
      </c>
      <c r="C326" s="5">
        <f>'Employee Master'!A26</f>
        <v>0</v>
      </c>
      <c r="D326" s="5" t="str">
        <f>IFERROR(IF(C326="","",INDEX('Employee Master'!$B$5:$B$104,MATCH(C326,'Employee Master'!$A$5:$A$104,0))),"")</f>
        <v/>
      </c>
      <c r="E326" s="5" t="s">
        <v>84</v>
      </c>
      <c r="F326" s="5">
        <f>'Employee Master'!F26</f>
        <v>0</v>
      </c>
      <c r="G326" s="5" t="str">
        <f>IF(F326="","",IF(ISNUMBER(MATCH(F326,Setup!$E$6:$E$1000,0)),"OK","ORPHAN"))</f>
        <v>ORPHAN</v>
      </c>
    </row>
    <row r="327" spans="1:7" ht="15" customHeight="1" x14ac:dyDescent="0.35">
      <c r="A327" s="5" t="s">
        <v>195</v>
      </c>
      <c r="B327" s="5" t="s">
        <v>671</v>
      </c>
      <c r="C327" s="5">
        <f>'Employee Master'!A27</f>
        <v>0</v>
      </c>
      <c r="D327" s="5" t="str">
        <f>IFERROR(IF(C327="","",INDEX('Employee Master'!$B$5:$B$104,MATCH(C327,'Employee Master'!$A$5:$A$104,0))),"")</f>
        <v/>
      </c>
      <c r="E327" s="5" t="s">
        <v>84</v>
      </c>
      <c r="F327" s="5">
        <f>'Employee Master'!F27</f>
        <v>0</v>
      </c>
      <c r="G327" s="5" t="str">
        <f>IF(F327="","",IF(ISNUMBER(MATCH(F327,Setup!$E$6:$E$1000,0)),"OK","ORPHAN"))</f>
        <v>ORPHAN</v>
      </c>
    </row>
    <row r="328" spans="1:7" ht="15" customHeight="1" x14ac:dyDescent="0.35">
      <c r="A328" s="5" t="s">
        <v>195</v>
      </c>
      <c r="B328" s="5" t="s">
        <v>672</v>
      </c>
      <c r="C328" s="5">
        <f>'Employee Master'!A28</f>
        <v>0</v>
      </c>
      <c r="D328" s="5" t="str">
        <f>IFERROR(IF(C328="","",INDEX('Employee Master'!$B$5:$B$104,MATCH(C328,'Employee Master'!$A$5:$A$104,0))),"")</f>
        <v/>
      </c>
      <c r="E328" s="5" t="s">
        <v>84</v>
      </c>
      <c r="F328" s="5">
        <f>'Employee Master'!F28</f>
        <v>0</v>
      </c>
      <c r="G328" s="5" t="str">
        <f>IF(F328="","",IF(ISNUMBER(MATCH(F328,Setup!$E$6:$E$1000,0)),"OK","ORPHAN"))</f>
        <v>ORPHAN</v>
      </c>
    </row>
    <row r="329" spans="1:7" ht="15" customHeight="1" x14ac:dyDescent="0.35">
      <c r="A329" s="5" t="s">
        <v>195</v>
      </c>
      <c r="B329" s="5" t="s">
        <v>673</v>
      </c>
      <c r="C329" s="5">
        <f>'Employee Master'!A29</f>
        <v>0</v>
      </c>
      <c r="D329" s="5" t="str">
        <f>IFERROR(IF(C329="","",INDEX('Employee Master'!$B$5:$B$104,MATCH(C329,'Employee Master'!$A$5:$A$104,0))),"")</f>
        <v/>
      </c>
      <c r="E329" s="5" t="s">
        <v>84</v>
      </c>
      <c r="F329" s="5">
        <f>'Employee Master'!F29</f>
        <v>0</v>
      </c>
      <c r="G329" s="5" t="str">
        <f>IF(F329="","",IF(ISNUMBER(MATCH(F329,Setup!$E$6:$E$1000,0)),"OK","ORPHAN"))</f>
        <v>ORPHAN</v>
      </c>
    </row>
    <row r="330" spans="1:7" ht="15" customHeight="1" x14ac:dyDescent="0.35">
      <c r="A330" s="5" t="s">
        <v>195</v>
      </c>
      <c r="B330" s="5" t="s">
        <v>674</v>
      </c>
      <c r="C330" s="5">
        <f>'Employee Master'!A30</f>
        <v>0</v>
      </c>
      <c r="D330" s="5" t="str">
        <f>IFERROR(IF(C330="","",INDEX('Employee Master'!$B$5:$B$104,MATCH(C330,'Employee Master'!$A$5:$A$104,0))),"")</f>
        <v/>
      </c>
      <c r="E330" s="5" t="s">
        <v>84</v>
      </c>
      <c r="F330" s="5">
        <f>'Employee Master'!F30</f>
        <v>0</v>
      </c>
      <c r="G330" s="5" t="str">
        <f>IF(F330="","",IF(ISNUMBER(MATCH(F330,Setup!$E$6:$E$1000,0)),"OK","ORPHAN"))</f>
        <v>ORPHAN</v>
      </c>
    </row>
    <row r="331" spans="1:7" ht="15" customHeight="1" x14ac:dyDescent="0.35">
      <c r="A331" s="5" t="s">
        <v>195</v>
      </c>
      <c r="B331" s="5" t="s">
        <v>675</v>
      </c>
      <c r="C331" s="5">
        <f>'Employee Master'!A31</f>
        <v>0</v>
      </c>
      <c r="D331" s="5" t="str">
        <f>IFERROR(IF(C331="","",INDEX('Employee Master'!$B$5:$B$104,MATCH(C331,'Employee Master'!$A$5:$A$104,0))),"")</f>
        <v/>
      </c>
      <c r="E331" s="5" t="s">
        <v>84</v>
      </c>
      <c r="F331" s="5">
        <f>'Employee Master'!F31</f>
        <v>0</v>
      </c>
      <c r="G331" s="5" t="str">
        <f>IF(F331="","",IF(ISNUMBER(MATCH(F331,Setup!$E$6:$E$1000,0)),"OK","ORPHAN"))</f>
        <v>ORPHAN</v>
      </c>
    </row>
    <row r="332" spans="1:7" ht="15" customHeight="1" x14ac:dyDescent="0.35">
      <c r="A332" s="5" t="s">
        <v>195</v>
      </c>
      <c r="B332" s="5" t="s">
        <v>676</v>
      </c>
      <c r="C332" s="5">
        <f>'Employee Master'!A32</f>
        <v>0</v>
      </c>
      <c r="D332" s="5" t="str">
        <f>IFERROR(IF(C332="","",INDEX('Employee Master'!$B$5:$B$104,MATCH(C332,'Employee Master'!$A$5:$A$104,0))),"")</f>
        <v/>
      </c>
      <c r="E332" s="5" t="s">
        <v>84</v>
      </c>
      <c r="F332" s="5">
        <f>'Employee Master'!F32</f>
        <v>0</v>
      </c>
      <c r="G332" s="5" t="str">
        <f>IF(F332="","",IF(ISNUMBER(MATCH(F332,Setup!$E$6:$E$1000,0)),"OK","ORPHAN"))</f>
        <v>ORPHAN</v>
      </c>
    </row>
    <row r="333" spans="1:7" ht="15" customHeight="1" x14ac:dyDescent="0.35">
      <c r="A333" s="5" t="s">
        <v>195</v>
      </c>
      <c r="B333" s="5" t="s">
        <v>677</v>
      </c>
      <c r="C333" s="5">
        <f>'Employee Master'!A33</f>
        <v>0</v>
      </c>
      <c r="D333" s="5" t="str">
        <f>IFERROR(IF(C333="","",INDEX('Employee Master'!$B$5:$B$104,MATCH(C333,'Employee Master'!$A$5:$A$104,0))),"")</f>
        <v/>
      </c>
      <c r="E333" s="5" t="s">
        <v>84</v>
      </c>
      <c r="F333" s="5">
        <f>'Employee Master'!F33</f>
        <v>0</v>
      </c>
      <c r="G333" s="5" t="str">
        <f>IF(F333="","",IF(ISNUMBER(MATCH(F333,Setup!$E$6:$E$1000,0)),"OK","ORPHAN"))</f>
        <v>ORPHAN</v>
      </c>
    </row>
    <row r="334" spans="1:7" ht="15" customHeight="1" x14ac:dyDescent="0.35">
      <c r="A334" s="5" t="s">
        <v>195</v>
      </c>
      <c r="B334" s="5" t="s">
        <v>678</v>
      </c>
      <c r="C334" s="5">
        <f>'Employee Master'!A34</f>
        <v>0</v>
      </c>
      <c r="D334" s="5" t="str">
        <f>IFERROR(IF(C334="","",INDEX('Employee Master'!$B$5:$B$104,MATCH(C334,'Employee Master'!$A$5:$A$104,0))),"")</f>
        <v/>
      </c>
      <c r="E334" s="5" t="s">
        <v>84</v>
      </c>
      <c r="F334" s="5">
        <f>'Employee Master'!F34</f>
        <v>0</v>
      </c>
      <c r="G334" s="5" t="str">
        <f>IF(F334="","",IF(ISNUMBER(MATCH(F334,Setup!$E$6:$E$1000,0)),"OK","ORPHAN"))</f>
        <v>ORPHAN</v>
      </c>
    </row>
    <row r="335" spans="1:7" ht="15" customHeight="1" x14ac:dyDescent="0.35">
      <c r="A335" s="5" t="s">
        <v>195</v>
      </c>
      <c r="B335" s="5" t="s">
        <v>679</v>
      </c>
      <c r="C335" s="5">
        <f>'Employee Master'!A35</f>
        <v>0</v>
      </c>
      <c r="D335" s="5" t="str">
        <f>IFERROR(IF(C335="","",INDEX('Employee Master'!$B$5:$B$104,MATCH(C335,'Employee Master'!$A$5:$A$104,0))),"")</f>
        <v/>
      </c>
      <c r="E335" s="5" t="s">
        <v>84</v>
      </c>
      <c r="F335" s="5">
        <f>'Employee Master'!F35</f>
        <v>0</v>
      </c>
      <c r="G335" s="5" t="str">
        <f>IF(F335="","",IF(ISNUMBER(MATCH(F335,Setup!$E$6:$E$1000,0)),"OK","ORPHAN"))</f>
        <v>ORPHAN</v>
      </c>
    </row>
    <row r="336" spans="1:7" ht="15" customHeight="1" x14ac:dyDescent="0.35">
      <c r="A336" s="5" t="s">
        <v>195</v>
      </c>
      <c r="B336" s="5" t="s">
        <v>680</v>
      </c>
      <c r="C336" s="5">
        <f>'Employee Master'!A36</f>
        <v>0</v>
      </c>
      <c r="D336" s="5" t="str">
        <f>IFERROR(IF(C336="","",INDEX('Employee Master'!$B$5:$B$104,MATCH(C336,'Employee Master'!$A$5:$A$104,0))),"")</f>
        <v/>
      </c>
      <c r="E336" s="5" t="s">
        <v>84</v>
      </c>
      <c r="F336" s="5">
        <f>'Employee Master'!F36</f>
        <v>0</v>
      </c>
      <c r="G336" s="5" t="str">
        <f>IF(F336="","",IF(ISNUMBER(MATCH(F336,Setup!$E$6:$E$1000,0)),"OK","ORPHAN"))</f>
        <v>ORPHAN</v>
      </c>
    </row>
    <row r="337" spans="1:7" ht="15" customHeight="1" x14ac:dyDescent="0.35">
      <c r="A337" s="5" t="s">
        <v>195</v>
      </c>
      <c r="B337" s="5" t="s">
        <v>681</v>
      </c>
      <c r="C337" s="5">
        <f>'Employee Master'!A37</f>
        <v>0</v>
      </c>
      <c r="D337" s="5" t="str">
        <f>IFERROR(IF(C337="","",INDEX('Employee Master'!$B$5:$B$104,MATCH(C337,'Employee Master'!$A$5:$A$104,0))),"")</f>
        <v/>
      </c>
      <c r="E337" s="5" t="s">
        <v>84</v>
      </c>
      <c r="F337" s="5">
        <f>'Employee Master'!F37</f>
        <v>0</v>
      </c>
      <c r="G337" s="5" t="str">
        <f>IF(F337="","",IF(ISNUMBER(MATCH(F337,Setup!$E$6:$E$1000,0)),"OK","ORPHAN"))</f>
        <v>ORPHAN</v>
      </c>
    </row>
    <row r="338" spans="1:7" ht="15" customHeight="1" x14ac:dyDescent="0.35">
      <c r="A338" s="5" t="s">
        <v>195</v>
      </c>
      <c r="B338" s="5" t="s">
        <v>682</v>
      </c>
      <c r="C338" s="5">
        <f>'Employee Master'!A38</f>
        <v>0</v>
      </c>
      <c r="D338" s="5" t="str">
        <f>IFERROR(IF(C338="","",INDEX('Employee Master'!$B$5:$B$104,MATCH(C338,'Employee Master'!$A$5:$A$104,0))),"")</f>
        <v/>
      </c>
      <c r="E338" s="5" t="s">
        <v>84</v>
      </c>
      <c r="F338" s="5">
        <f>'Employee Master'!F38</f>
        <v>0</v>
      </c>
      <c r="G338" s="5" t="str">
        <f>IF(F338="","",IF(ISNUMBER(MATCH(F338,Setup!$E$6:$E$1000,0)),"OK","ORPHAN"))</f>
        <v>ORPHAN</v>
      </c>
    </row>
    <row r="339" spans="1:7" ht="15" customHeight="1" x14ac:dyDescent="0.35">
      <c r="A339" s="5" t="s">
        <v>195</v>
      </c>
      <c r="B339" s="5" t="s">
        <v>683</v>
      </c>
      <c r="C339" s="5">
        <f>'Employee Master'!A39</f>
        <v>0</v>
      </c>
      <c r="D339" s="5" t="str">
        <f>IFERROR(IF(C339="","",INDEX('Employee Master'!$B$5:$B$104,MATCH(C339,'Employee Master'!$A$5:$A$104,0))),"")</f>
        <v/>
      </c>
      <c r="E339" s="5" t="s">
        <v>84</v>
      </c>
      <c r="F339" s="5">
        <f>'Employee Master'!F39</f>
        <v>0</v>
      </c>
      <c r="G339" s="5" t="str">
        <f>IF(F339="","",IF(ISNUMBER(MATCH(F339,Setup!$E$6:$E$1000,0)),"OK","ORPHAN"))</f>
        <v>ORPHAN</v>
      </c>
    </row>
    <row r="340" spans="1:7" ht="15" customHeight="1" x14ac:dyDescent="0.35">
      <c r="A340" s="5" t="s">
        <v>195</v>
      </c>
      <c r="B340" s="5" t="s">
        <v>684</v>
      </c>
      <c r="C340" s="5">
        <f>'Employee Master'!A40</f>
        <v>0</v>
      </c>
      <c r="D340" s="5" t="str">
        <f>IFERROR(IF(C340="","",INDEX('Employee Master'!$B$5:$B$104,MATCH(C340,'Employee Master'!$A$5:$A$104,0))),"")</f>
        <v/>
      </c>
      <c r="E340" s="5" t="s">
        <v>84</v>
      </c>
      <c r="F340" s="5">
        <f>'Employee Master'!F40</f>
        <v>0</v>
      </c>
      <c r="G340" s="5" t="str">
        <f>IF(F340="","",IF(ISNUMBER(MATCH(F340,Setup!$E$6:$E$1000,0)),"OK","ORPHAN"))</f>
        <v>ORPHAN</v>
      </c>
    </row>
    <row r="341" spans="1:7" ht="15" customHeight="1" x14ac:dyDescent="0.35">
      <c r="A341" s="5" t="s">
        <v>195</v>
      </c>
      <c r="B341" s="5" t="s">
        <v>685</v>
      </c>
      <c r="C341" s="5">
        <f>'Employee Master'!A41</f>
        <v>0</v>
      </c>
      <c r="D341" s="5" t="str">
        <f>IFERROR(IF(C341="","",INDEX('Employee Master'!$B$5:$B$104,MATCH(C341,'Employee Master'!$A$5:$A$104,0))),"")</f>
        <v/>
      </c>
      <c r="E341" s="5" t="s">
        <v>84</v>
      </c>
      <c r="F341" s="5">
        <f>'Employee Master'!F41</f>
        <v>0</v>
      </c>
      <c r="G341" s="5" t="str">
        <f>IF(F341="","",IF(ISNUMBER(MATCH(F341,Setup!$E$6:$E$1000,0)),"OK","ORPHAN"))</f>
        <v>ORPHAN</v>
      </c>
    </row>
    <row r="342" spans="1:7" ht="15" customHeight="1" x14ac:dyDescent="0.35">
      <c r="A342" s="5" t="s">
        <v>195</v>
      </c>
      <c r="B342" s="5" t="s">
        <v>686</v>
      </c>
      <c r="C342" s="5">
        <f>'Employee Master'!A42</f>
        <v>0</v>
      </c>
      <c r="D342" s="5" t="str">
        <f>IFERROR(IF(C342="","",INDEX('Employee Master'!$B$5:$B$104,MATCH(C342,'Employee Master'!$A$5:$A$104,0))),"")</f>
        <v/>
      </c>
      <c r="E342" s="5" t="s">
        <v>84</v>
      </c>
      <c r="F342" s="5">
        <f>'Employee Master'!F42</f>
        <v>0</v>
      </c>
      <c r="G342" s="5" t="str">
        <f>IF(F342="","",IF(ISNUMBER(MATCH(F342,Setup!$E$6:$E$1000,0)),"OK","ORPHAN"))</f>
        <v>ORPHAN</v>
      </c>
    </row>
    <row r="343" spans="1:7" ht="15" customHeight="1" x14ac:dyDescent="0.35">
      <c r="A343" s="5" t="s">
        <v>195</v>
      </c>
      <c r="B343" s="5" t="s">
        <v>687</v>
      </c>
      <c r="C343" s="5">
        <f>'Employee Master'!A43</f>
        <v>0</v>
      </c>
      <c r="D343" s="5" t="str">
        <f>IFERROR(IF(C343="","",INDEX('Employee Master'!$B$5:$B$104,MATCH(C343,'Employee Master'!$A$5:$A$104,0))),"")</f>
        <v/>
      </c>
      <c r="E343" s="5" t="s">
        <v>84</v>
      </c>
      <c r="F343" s="5">
        <f>'Employee Master'!F43</f>
        <v>0</v>
      </c>
      <c r="G343" s="5" t="str">
        <f>IF(F343="","",IF(ISNUMBER(MATCH(F343,Setup!$E$6:$E$1000,0)),"OK","ORPHAN"))</f>
        <v>ORPHAN</v>
      </c>
    </row>
    <row r="344" spans="1:7" ht="15" customHeight="1" x14ac:dyDescent="0.35">
      <c r="A344" s="5" t="s">
        <v>195</v>
      </c>
      <c r="B344" s="5" t="s">
        <v>688</v>
      </c>
      <c r="C344" s="5">
        <f>'Employee Master'!A44</f>
        <v>0</v>
      </c>
      <c r="D344" s="5" t="str">
        <f>IFERROR(IF(C344="","",INDEX('Employee Master'!$B$5:$B$104,MATCH(C344,'Employee Master'!$A$5:$A$104,0))),"")</f>
        <v/>
      </c>
      <c r="E344" s="5" t="s">
        <v>84</v>
      </c>
      <c r="F344" s="5">
        <f>'Employee Master'!F44</f>
        <v>0</v>
      </c>
      <c r="G344" s="5" t="str">
        <f>IF(F344="","",IF(ISNUMBER(MATCH(F344,Setup!$E$6:$E$1000,0)),"OK","ORPHAN"))</f>
        <v>ORPHAN</v>
      </c>
    </row>
    <row r="345" spans="1:7" ht="15" customHeight="1" x14ac:dyDescent="0.35">
      <c r="A345" s="5" t="s">
        <v>195</v>
      </c>
      <c r="B345" s="5" t="s">
        <v>689</v>
      </c>
      <c r="C345" s="5">
        <f>'Employee Master'!A45</f>
        <v>0</v>
      </c>
      <c r="D345" s="5" t="str">
        <f>IFERROR(IF(C345="","",INDEX('Employee Master'!$B$5:$B$104,MATCH(C345,'Employee Master'!$A$5:$A$104,0))),"")</f>
        <v/>
      </c>
      <c r="E345" s="5" t="s">
        <v>84</v>
      </c>
      <c r="F345" s="5">
        <f>'Employee Master'!F45</f>
        <v>0</v>
      </c>
      <c r="G345" s="5" t="str">
        <f>IF(F345="","",IF(ISNUMBER(MATCH(F345,Setup!$E$6:$E$1000,0)),"OK","ORPHAN"))</f>
        <v>ORPHAN</v>
      </c>
    </row>
    <row r="346" spans="1:7" ht="15" customHeight="1" x14ac:dyDescent="0.35">
      <c r="A346" s="5" t="s">
        <v>195</v>
      </c>
      <c r="B346" s="5" t="s">
        <v>690</v>
      </c>
      <c r="C346" s="5">
        <f>'Employee Master'!A46</f>
        <v>0</v>
      </c>
      <c r="D346" s="5" t="str">
        <f>IFERROR(IF(C346="","",INDEX('Employee Master'!$B$5:$B$104,MATCH(C346,'Employee Master'!$A$5:$A$104,0))),"")</f>
        <v/>
      </c>
      <c r="E346" s="5" t="s">
        <v>84</v>
      </c>
      <c r="F346" s="5">
        <f>'Employee Master'!F46</f>
        <v>0</v>
      </c>
      <c r="G346" s="5" t="str">
        <f>IF(F346="","",IF(ISNUMBER(MATCH(F346,Setup!$E$6:$E$1000,0)),"OK","ORPHAN"))</f>
        <v>ORPHAN</v>
      </c>
    </row>
    <row r="347" spans="1:7" ht="15" customHeight="1" x14ac:dyDescent="0.35">
      <c r="A347" s="5" t="s">
        <v>195</v>
      </c>
      <c r="B347" s="5" t="s">
        <v>691</v>
      </c>
      <c r="C347" s="5">
        <f>'Employee Master'!A47</f>
        <v>0</v>
      </c>
      <c r="D347" s="5" t="str">
        <f>IFERROR(IF(C347="","",INDEX('Employee Master'!$B$5:$B$104,MATCH(C347,'Employee Master'!$A$5:$A$104,0))),"")</f>
        <v/>
      </c>
      <c r="E347" s="5" t="s">
        <v>84</v>
      </c>
      <c r="F347" s="5">
        <f>'Employee Master'!F47</f>
        <v>0</v>
      </c>
      <c r="G347" s="5" t="str">
        <f>IF(F347="","",IF(ISNUMBER(MATCH(F347,Setup!$E$6:$E$1000,0)),"OK","ORPHAN"))</f>
        <v>ORPHAN</v>
      </c>
    </row>
    <row r="348" spans="1:7" ht="15" customHeight="1" x14ac:dyDescent="0.35">
      <c r="A348" s="5" t="s">
        <v>195</v>
      </c>
      <c r="B348" s="5" t="s">
        <v>692</v>
      </c>
      <c r="C348" s="5">
        <f>'Employee Master'!A48</f>
        <v>0</v>
      </c>
      <c r="D348" s="5" t="str">
        <f>IFERROR(IF(C348="","",INDEX('Employee Master'!$B$5:$B$104,MATCH(C348,'Employee Master'!$A$5:$A$104,0))),"")</f>
        <v/>
      </c>
      <c r="E348" s="5" t="s">
        <v>84</v>
      </c>
      <c r="F348" s="5">
        <f>'Employee Master'!F48</f>
        <v>0</v>
      </c>
      <c r="G348" s="5" t="str">
        <f>IF(F348="","",IF(ISNUMBER(MATCH(F348,Setup!$E$6:$E$1000,0)),"OK","ORPHAN"))</f>
        <v>ORPHAN</v>
      </c>
    </row>
    <row r="349" spans="1:7" ht="15" customHeight="1" x14ac:dyDescent="0.35">
      <c r="A349" s="5" t="s">
        <v>195</v>
      </c>
      <c r="B349" s="5" t="s">
        <v>693</v>
      </c>
      <c r="C349" s="5">
        <f>'Employee Master'!A49</f>
        <v>0</v>
      </c>
      <c r="D349" s="5" t="str">
        <f>IFERROR(IF(C349="","",INDEX('Employee Master'!$B$5:$B$104,MATCH(C349,'Employee Master'!$A$5:$A$104,0))),"")</f>
        <v/>
      </c>
      <c r="E349" s="5" t="s">
        <v>84</v>
      </c>
      <c r="F349" s="5">
        <f>'Employee Master'!F49</f>
        <v>0</v>
      </c>
      <c r="G349" s="5" t="str">
        <f>IF(F349="","",IF(ISNUMBER(MATCH(F349,Setup!$E$6:$E$1000,0)),"OK","ORPHAN"))</f>
        <v>ORPHAN</v>
      </c>
    </row>
    <row r="350" spans="1:7" ht="15" customHeight="1" x14ac:dyDescent="0.35">
      <c r="A350" s="5" t="s">
        <v>195</v>
      </c>
      <c r="B350" s="5" t="s">
        <v>694</v>
      </c>
      <c r="C350" s="5">
        <f>'Employee Master'!A50</f>
        <v>0</v>
      </c>
      <c r="D350" s="5" t="str">
        <f>IFERROR(IF(C350="","",INDEX('Employee Master'!$B$5:$B$104,MATCH(C350,'Employee Master'!$A$5:$A$104,0))),"")</f>
        <v/>
      </c>
      <c r="E350" s="5" t="s">
        <v>84</v>
      </c>
      <c r="F350" s="5">
        <f>'Employee Master'!F50</f>
        <v>0</v>
      </c>
      <c r="G350" s="5" t="str">
        <f>IF(F350="","",IF(ISNUMBER(MATCH(F350,Setup!$E$6:$E$1000,0)),"OK","ORPHAN"))</f>
        <v>ORPHAN</v>
      </c>
    </row>
    <row r="351" spans="1:7" ht="15" customHeight="1" x14ac:dyDescent="0.35">
      <c r="A351" s="5" t="s">
        <v>195</v>
      </c>
      <c r="B351" s="5" t="s">
        <v>695</v>
      </c>
      <c r="C351" s="5">
        <f>'Employee Master'!A51</f>
        <v>0</v>
      </c>
      <c r="D351" s="5" t="str">
        <f>IFERROR(IF(C351="","",INDEX('Employee Master'!$B$5:$B$104,MATCH(C351,'Employee Master'!$A$5:$A$104,0))),"")</f>
        <v/>
      </c>
      <c r="E351" s="5" t="s">
        <v>84</v>
      </c>
      <c r="F351" s="5">
        <f>'Employee Master'!F51</f>
        <v>0</v>
      </c>
      <c r="G351" s="5" t="str">
        <f>IF(F351="","",IF(ISNUMBER(MATCH(F351,Setup!$E$6:$E$1000,0)),"OK","ORPHAN"))</f>
        <v>ORPHAN</v>
      </c>
    </row>
    <row r="352" spans="1:7" ht="15" customHeight="1" x14ac:dyDescent="0.35">
      <c r="A352" s="5" t="s">
        <v>195</v>
      </c>
      <c r="B352" s="5" t="s">
        <v>696</v>
      </c>
      <c r="C352" s="5">
        <f>'Employee Master'!A52</f>
        <v>0</v>
      </c>
      <c r="D352" s="5" t="str">
        <f>IFERROR(IF(C352="","",INDEX('Employee Master'!$B$5:$B$104,MATCH(C352,'Employee Master'!$A$5:$A$104,0))),"")</f>
        <v/>
      </c>
      <c r="E352" s="5" t="s">
        <v>84</v>
      </c>
      <c r="F352" s="5">
        <f>'Employee Master'!F52</f>
        <v>0</v>
      </c>
      <c r="G352" s="5" t="str">
        <f>IF(F352="","",IF(ISNUMBER(MATCH(F352,Setup!$E$6:$E$1000,0)),"OK","ORPHAN"))</f>
        <v>ORPHAN</v>
      </c>
    </row>
    <row r="353" spans="1:7" ht="15" customHeight="1" x14ac:dyDescent="0.35">
      <c r="A353" s="5" t="s">
        <v>195</v>
      </c>
      <c r="B353" s="5" t="s">
        <v>697</v>
      </c>
      <c r="C353" s="5">
        <f>'Employee Master'!A53</f>
        <v>0</v>
      </c>
      <c r="D353" s="5" t="str">
        <f>IFERROR(IF(C353="","",INDEX('Employee Master'!$B$5:$B$104,MATCH(C353,'Employee Master'!$A$5:$A$104,0))),"")</f>
        <v/>
      </c>
      <c r="E353" s="5" t="s">
        <v>84</v>
      </c>
      <c r="F353" s="5">
        <f>'Employee Master'!F53</f>
        <v>0</v>
      </c>
      <c r="G353" s="5" t="str">
        <f>IF(F353="","",IF(ISNUMBER(MATCH(F353,Setup!$E$6:$E$1000,0)),"OK","ORPHAN"))</f>
        <v>ORPHAN</v>
      </c>
    </row>
    <row r="354" spans="1:7" ht="15" customHeight="1" x14ac:dyDescent="0.35">
      <c r="A354" s="5" t="s">
        <v>195</v>
      </c>
      <c r="B354" s="5" t="s">
        <v>698</v>
      </c>
      <c r="C354" s="5">
        <f>'Employee Master'!A54</f>
        <v>0</v>
      </c>
      <c r="D354" s="5" t="str">
        <f>IFERROR(IF(C354="","",INDEX('Employee Master'!$B$5:$B$104,MATCH(C354,'Employee Master'!$A$5:$A$104,0))),"")</f>
        <v/>
      </c>
      <c r="E354" s="5" t="s">
        <v>84</v>
      </c>
      <c r="F354" s="5">
        <f>'Employee Master'!F54</f>
        <v>0</v>
      </c>
      <c r="G354" s="5" t="str">
        <f>IF(F354="","",IF(ISNUMBER(MATCH(F354,Setup!$E$6:$E$1000,0)),"OK","ORPHAN"))</f>
        <v>ORPHAN</v>
      </c>
    </row>
    <row r="355" spans="1:7" ht="15" customHeight="1" x14ac:dyDescent="0.35">
      <c r="A355" s="5" t="s">
        <v>195</v>
      </c>
      <c r="B355" s="5" t="s">
        <v>699</v>
      </c>
      <c r="C355" s="5">
        <f>'Employee Master'!A55</f>
        <v>0</v>
      </c>
      <c r="D355" s="5" t="str">
        <f>IFERROR(IF(C355="","",INDEX('Employee Master'!$B$5:$B$104,MATCH(C355,'Employee Master'!$A$5:$A$104,0))),"")</f>
        <v/>
      </c>
      <c r="E355" s="5" t="s">
        <v>84</v>
      </c>
      <c r="F355" s="5">
        <f>'Employee Master'!F55</f>
        <v>0</v>
      </c>
      <c r="G355" s="5" t="str">
        <f>IF(F355="","",IF(ISNUMBER(MATCH(F355,Setup!$E$6:$E$1000,0)),"OK","ORPHAN"))</f>
        <v>ORPHAN</v>
      </c>
    </row>
    <row r="356" spans="1:7" ht="15" customHeight="1" x14ac:dyDescent="0.35">
      <c r="A356" s="5" t="s">
        <v>195</v>
      </c>
      <c r="B356" s="5" t="s">
        <v>700</v>
      </c>
      <c r="C356" s="5">
        <f>'Employee Master'!A56</f>
        <v>0</v>
      </c>
      <c r="D356" s="5" t="str">
        <f>IFERROR(IF(C356="","",INDEX('Employee Master'!$B$5:$B$104,MATCH(C356,'Employee Master'!$A$5:$A$104,0))),"")</f>
        <v/>
      </c>
      <c r="E356" s="5" t="s">
        <v>84</v>
      </c>
      <c r="F356" s="5">
        <f>'Employee Master'!F56</f>
        <v>0</v>
      </c>
      <c r="G356" s="5" t="str">
        <f>IF(F356="","",IF(ISNUMBER(MATCH(F356,Setup!$E$6:$E$1000,0)),"OK","ORPHAN"))</f>
        <v>ORPHAN</v>
      </c>
    </row>
    <row r="357" spans="1:7" ht="15" customHeight="1" x14ac:dyDescent="0.35">
      <c r="A357" s="5" t="s">
        <v>195</v>
      </c>
      <c r="B357" s="5" t="s">
        <v>701</v>
      </c>
      <c r="C357" s="5">
        <f>'Employee Master'!A57</f>
        <v>0</v>
      </c>
      <c r="D357" s="5" t="str">
        <f>IFERROR(IF(C357="","",INDEX('Employee Master'!$B$5:$B$104,MATCH(C357,'Employee Master'!$A$5:$A$104,0))),"")</f>
        <v/>
      </c>
      <c r="E357" s="5" t="s">
        <v>84</v>
      </c>
      <c r="F357" s="5">
        <f>'Employee Master'!F57</f>
        <v>0</v>
      </c>
      <c r="G357" s="5" t="str">
        <f>IF(F357="","",IF(ISNUMBER(MATCH(F357,Setup!$E$6:$E$1000,0)),"OK","ORPHAN"))</f>
        <v>ORPHAN</v>
      </c>
    </row>
    <row r="358" spans="1:7" ht="15" customHeight="1" x14ac:dyDescent="0.35">
      <c r="A358" s="5" t="s">
        <v>195</v>
      </c>
      <c r="B358" s="5" t="s">
        <v>702</v>
      </c>
      <c r="C358" s="5">
        <f>'Employee Master'!A58</f>
        <v>0</v>
      </c>
      <c r="D358" s="5" t="str">
        <f>IFERROR(IF(C358="","",INDEX('Employee Master'!$B$5:$B$104,MATCH(C358,'Employee Master'!$A$5:$A$104,0))),"")</f>
        <v/>
      </c>
      <c r="E358" s="5" t="s">
        <v>84</v>
      </c>
      <c r="F358" s="5">
        <f>'Employee Master'!F58</f>
        <v>0</v>
      </c>
      <c r="G358" s="5" t="str">
        <f>IF(F358="","",IF(ISNUMBER(MATCH(F358,Setup!$E$6:$E$1000,0)),"OK","ORPHAN"))</f>
        <v>ORPHAN</v>
      </c>
    </row>
    <row r="359" spans="1:7" ht="15" customHeight="1" x14ac:dyDescent="0.35">
      <c r="A359" s="5" t="s">
        <v>195</v>
      </c>
      <c r="B359" s="5" t="s">
        <v>703</v>
      </c>
      <c r="C359" s="5">
        <f>'Employee Master'!A59</f>
        <v>0</v>
      </c>
      <c r="D359" s="5" t="str">
        <f>IFERROR(IF(C359="","",INDEX('Employee Master'!$B$5:$B$104,MATCH(C359,'Employee Master'!$A$5:$A$104,0))),"")</f>
        <v/>
      </c>
      <c r="E359" s="5" t="s">
        <v>84</v>
      </c>
      <c r="F359" s="5">
        <f>'Employee Master'!F59</f>
        <v>0</v>
      </c>
      <c r="G359" s="5" t="str">
        <f>IF(F359="","",IF(ISNUMBER(MATCH(F359,Setup!$E$6:$E$1000,0)),"OK","ORPHAN"))</f>
        <v>ORPHAN</v>
      </c>
    </row>
    <row r="360" spans="1:7" ht="15" customHeight="1" x14ac:dyDescent="0.35">
      <c r="A360" s="5" t="s">
        <v>195</v>
      </c>
      <c r="B360" s="5" t="s">
        <v>704</v>
      </c>
      <c r="C360" s="5">
        <f>'Employee Master'!A60</f>
        <v>0</v>
      </c>
      <c r="D360" s="5" t="str">
        <f>IFERROR(IF(C360="","",INDEX('Employee Master'!$B$5:$B$104,MATCH(C360,'Employee Master'!$A$5:$A$104,0))),"")</f>
        <v/>
      </c>
      <c r="E360" s="5" t="s">
        <v>84</v>
      </c>
      <c r="F360" s="5">
        <f>'Employee Master'!F60</f>
        <v>0</v>
      </c>
      <c r="G360" s="5" t="str">
        <f>IF(F360="","",IF(ISNUMBER(MATCH(F360,Setup!$E$6:$E$1000,0)),"OK","ORPHAN"))</f>
        <v>ORPHAN</v>
      </c>
    </row>
    <row r="361" spans="1:7" ht="15" customHeight="1" x14ac:dyDescent="0.35">
      <c r="A361" s="5" t="s">
        <v>195</v>
      </c>
      <c r="B361" s="5" t="s">
        <v>705</v>
      </c>
      <c r="C361" s="5">
        <f>'Employee Master'!A61</f>
        <v>0</v>
      </c>
      <c r="D361" s="5" t="str">
        <f>IFERROR(IF(C361="","",INDEX('Employee Master'!$B$5:$B$104,MATCH(C361,'Employee Master'!$A$5:$A$104,0))),"")</f>
        <v/>
      </c>
      <c r="E361" s="5" t="s">
        <v>84</v>
      </c>
      <c r="F361" s="5">
        <f>'Employee Master'!F61</f>
        <v>0</v>
      </c>
      <c r="G361" s="5" t="str">
        <f>IF(F361="","",IF(ISNUMBER(MATCH(F361,Setup!$E$6:$E$1000,0)),"OK","ORPHAN"))</f>
        <v>ORPHAN</v>
      </c>
    </row>
    <row r="362" spans="1:7" ht="15" customHeight="1" x14ac:dyDescent="0.35">
      <c r="A362" s="5" t="s">
        <v>195</v>
      </c>
      <c r="B362" s="5" t="s">
        <v>706</v>
      </c>
      <c r="C362" s="5">
        <f>'Employee Master'!A62</f>
        <v>0</v>
      </c>
      <c r="D362" s="5" t="str">
        <f>IFERROR(IF(C362="","",INDEX('Employee Master'!$B$5:$B$104,MATCH(C362,'Employee Master'!$A$5:$A$104,0))),"")</f>
        <v/>
      </c>
      <c r="E362" s="5" t="s">
        <v>84</v>
      </c>
      <c r="F362" s="5">
        <f>'Employee Master'!F62</f>
        <v>0</v>
      </c>
      <c r="G362" s="5" t="str">
        <f>IF(F362="","",IF(ISNUMBER(MATCH(F362,Setup!$E$6:$E$1000,0)),"OK","ORPHAN"))</f>
        <v>ORPHAN</v>
      </c>
    </row>
    <row r="363" spans="1:7" ht="15" customHeight="1" x14ac:dyDescent="0.35">
      <c r="A363" s="5" t="s">
        <v>195</v>
      </c>
      <c r="B363" s="5" t="s">
        <v>707</v>
      </c>
      <c r="C363" s="5">
        <f>'Employee Master'!A63</f>
        <v>0</v>
      </c>
      <c r="D363" s="5" t="str">
        <f>IFERROR(IF(C363="","",INDEX('Employee Master'!$B$5:$B$104,MATCH(C363,'Employee Master'!$A$5:$A$104,0))),"")</f>
        <v/>
      </c>
      <c r="E363" s="5" t="s">
        <v>84</v>
      </c>
      <c r="F363" s="5">
        <f>'Employee Master'!F63</f>
        <v>0</v>
      </c>
      <c r="G363" s="5" t="str">
        <f>IF(F363="","",IF(ISNUMBER(MATCH(F363,Setup!$E$6:$E$1000,0)),"OK","ORPHAN"))</f>
        <v>ORPHAN</v>
      </c>
    </row>
    <row r="364" spans="1:7" ht="15" customHeight="1" x14ac:dyDescent="0.35">
      <c r="A364" s="5" t="s">
        <v>195</v>
      </c>
      <c r="B364" s="5" t="s">
        <v>708</v>
      </c>
      <c r="C364" s="5">
        <f>'Employee Master'!A64</f>
        <v>0</v>
      </c>
      <c r="D364" s="5" t="str">
        <f>IFERROR(IF(C364="","",INDEX('Employee Master'!$B$5:$B$104,MATCH(C364,'Employee Master'!$A$5:$A$104,0))),"")</f>
        <v/>
      </c>
      <c r="E364" s="5" t="s">
        <v>84</v>
      </c>
      <c r="F364" s="5">
        <f>'Employee Master'!F64</f>
        <v>0</v>
      </c>
      <c r="G364" s="5" t="str">
        <f>IF(F364="","",IF(ISNUMBER(MATCH(F364,Setup!$E$6:$E$1000,0)),"OK","ORPHAN"))</f>
        <v>ORPHAN</v>
      </c>
    </row>
    <row r="365" spans="1:7" ht="15" customHeight="1" x14ac:dyDescent="0.35">
      <c r="A365" s="5" t="s">
        <v>195</v>
      </c>
      <c r="B365" s="5" t="s">
        <v>709</v>
      </c>
      <c r="C365" s="5">
        <f>'Employee Master'!A65</f>
        <v>0</v>
      </c>
      <c r="D365" s="5" t="str">
        <f>IFERROR(IF(C365="","",INDEX('Employee Master'!$B$5:$B$104,MATCH(C365,'Employee Master'!$A$5:$A$104,0))),"")</f>
        <v/>
      </c>
      <c r="E365" s="5" t="s">
        <v>84</v>
      </c>
      <c r="F365" s="5">
        <f>'Employee Master'!F65</f>
        <v>0</v>
      </c>
      <c r="G365" s="5" t="str">
        <f>IF(F365="","",IF(ISNUMBER(MATCH(F365,Setup!$E$6:$E$1000,0)),"OK","ORPHAN"))</f>
        <v>ORPHAN</v>
      </c>
    </row>
    <row r="366" spans="1:7" ht="15" customHeight="1" x14ac:dyDescent="0.35">
      <c r="A366" s="5" t="s">
        <v>195</v>
      </c>
      <c r="B366" s="5" t="s">
        <v>710</v>
      </c>
      <c r="C366" s="5">
        <f>'Employee Master'!A66</f>
        <v>0</v>
      </c>
      <c r="D366" s="5" t="str">
        <f>IFERROR(IF(C366="","",INDEX('Employee Master'!$B$5:$B$104,MATCH(C366,'Employee Master'!$A$5:$A$104,0))),"")</f>
        <v/>
      </c>
      <c r="E366" s="5" t="s">
        <v>84</v>
      </c>
      <c r="F366" s="5">
        <f>'Employee Master'!F66</f>
        <v>0</v>
      </c>
      <c r="G366" s="5" t="str">
        <f>IF(F366="","",IF(ISNUMBER(MATCH(F366,Setup!$E$6:$E$1000,0)),"OK","ORPHAN"))</f>
        <v>ORPHAN</v>
      </c>
    </row>
    <row r="367" spans="1:7" ht="15" customHeight="1" x14ac:dyDescent="0.35">
      <c r="A367" s="5" t="s">
        <v>195</v>
      </c>
      <c r="B367" s="5" t="s">
        <v>711</v>
      </c>
      <c r="C367" s="5">
        <f>'Employee Master'!A67</f>
        <v>0</v>
      </c>
      <c r="D367" s="5" t="str">
        <f>IFERROR(IF(C367="","",INDEX('Employee Master'!$B$5:$B$104,MATCH(C367,'Employee Master'!$A$5:$A$104,0))),"")</f>
        <v/>
      </c>
      <c r="E367" s="5" t="s">
        <v>84</v>
      </c>
      <c r="F367" s="5">
        <f>'Employee Master'!F67</f>
        <v>0</v>
      </c>
      <c r="G367" s="5" t="str">
        <f>IF(F367="","",IF(ISNUMBER(MATCH(F367,Setup!$E$6:$E$1000,0)),"OK","ORPHAN"))</f>
        <v>ORPHAN</v>
      </c>
    </row>
    <row r="368" spans="1:7" ht="15" customHeight="1" x14ac:dyDescent="0.35">
      <c r="A368" s="5" t="s">
        <v>195</v>
      </c>
      <c r="B368" s="5" t="s">
        <v>712</v>
      </c>
      <c r="C368" s="5">
        <f>'Employee Master'!A68</f>
        <v>0</v>
      </c>
      <c r="D368" s="5" t="str">
        <f>IFERROR(IF(C368="","",INDEX('Employee Master'!$B$5:$B$104,MATCH(C368,'Employee Master'!$A$5:$A$104,0))),"")</f>
        <v/>
      </c>
      <c r="E368" s="5" t="s">
        <v>84</v>
      </c>
      <c r="F368" s="5">
        <f>'Employee Master'!F68</f>
        <v>0</v>
      </c>
      <c r="G368" s="5" t="str">
        <f>IF(F368="","",IF(ISNUMBER(MATCH(F368,Setup!$E$6:$E$1000,0)),"OK","ORPHAN"))</f>
        <v>ORPHAN</v>
      </c>
    </row>
    <row r="369" spans="1:7" ht="15" customHeight="1" x14ac:dyDescent="0.35">
      <c r="A369" s="5" t="s">
        <v>195</v>
      </c>
      <c r="B369" s="5" t="s">
        <v>713</v>
      </c>
      <c r="C369" s="5">
        <f>'Employee Master'!A69</f>
        <v>0</v>
      </c>
      <c r="D369" s="5" t="str">
        <f>IFERROR(IF(C369="","",INDEX('Employee Master'!$B$5:$B$104,MATCH(C369,'Employee Master'!$A$5:$A$104,0))),"")</f>
        <v/>
      </c>
      <c r="E369" s="5" t="s">
        <v>84</v>
      </c>
      <c r="F369" s="5">
        <f>'Employee Master'!F69</f>
        <v>0</v>
      </c>
      <c r="G369" s="5" t="str">
        <f>IF(F369="","",IF(ISNUMBER(MATCH(F369,Setup!$E$6:$E$1000,0)),"OK","ORPHAN"))</f>
        <v>ORPHAN</v>
      </c>
    </row>
    <row r="370" spans="1:7" ht="15" customHeight="1" x14ac:dyDescent="0.35">
      <c r="A370" s="5" t="s">
        <v>195</v>
      </c>
      <c r="B370" s="5" t="s">
        <v>714</v>
      </c>
      <c r="C370" s="5">
        <f>'Employee Master'!A70</f>
        <v>0</v>
      </c>
      <c r="D370" s="5" t="str">
        <f>IFERROR(IF(C370="","",INDEX('Employee Master'!$B$5:$B$104,MATCH(C370,'Employee Master'!$A$5:$A$104,0))),"")</f>
        <v/>
      </c>
      <c r="E370" s="5" t="s">
        <v>84</v>
      </c>
      <c r="F370" s="5">
        <f>'Employee Master'!F70</f>
        <v>0</v>
      </c>
      <c r="G370" s="5" t="str">
        <f>IF(F370="","",IF(ISNUMBER(MATCH(F370,Setup!$E$6:$E$1000,0)),"OK","ORPHAN"))</f>
        <v>ORPHAN</v>
      </c>
    </row>
    <row r="371" spans="1:7" ht="15" customHeight="1" x14ac:dyDescent="0.35">
      <c r="A371" s="5" t="s">
        <v>195</v>
      </c>
      <c r="B371" s="5" t="s">
        <v>715</v>
      </c>
      <c r="C371" s="5">
        <f>'Employee Master'!A71</f>
        <v>0</v>
      </c>
      <c r="D371" s="5" t="str">
        <f>IFERROR(IF(C371="","",INDEX('Employee Master'!$B$5:$B$104,MATCH(C371,'Employee Master'!$A$5:$A$104,0))),"")</f>
        <v/>
      </c>
      <c r="E371" s="5" t="s">
        <v>84</v>
      </c>
      <c r="F371" s="5">
        <f>'Employee Master'!F71</f>
        <v>0</v>
      </c>
      <c r="G371" s="5" t="str">
        <f>IF(F371="","",IF(ISNUMBER(MATCH(F371,Setup!$E$6:$E$1000,0)),"OK","ORPHAN"))</f>
        <v>ORPHAN</v>
      </c>
    </row>
    <row r="372" spans="1:7" ht="15" customHeight="1" x14ac:dyDescent="0.35">
      <c r="A372" s="5" t="s">
        <v>195</v>
      </c>
      <c r="B372" s="5" t="s">
        <v>716</v>
      </c>
      <c r="C372" s="5">
        <f>'Employee Master'!A72</f>
        <v>0</v>
      </c>
      <c r="D372" s="5" t="str">
        <f>IFERROR(IF(C372="","",INDEX('Employee Master'!$B$5:$B$104,MATCH(C372,'Employee Master'!$A$5:$A$104,0))),"")</f>
        <v/>
      </c>
      <c r="E372" s="5" t="s">
        <v>84</v>
      </c>
      <c r="F372" s="5">
        <f>'Employee Master'!F72</f>
        <v>0</v>
      </c>
      <c r="G372" s="5" t="str">
        <f>IF(F372="","",IF(ISNUMBER(MATCH(F372,Setup!$E$6:$E$1000,0)),"OK","ORPHAN"))</f>
        <v>ORPHAN</v>
      </c>
    </row>
    <row r="373" spans="1:7" ht="15" customHeight="1" x14ac:dyDescent="0.35">
      <c r="A373" s="5" t="s">
        <v>195</v>
      </c>
      <c r="B373" s="5" t="s">
        <v>717</v>
      </c>
      <c r="C373" s="5">
        <f>'Employee Master'!A73</f>
        <v>0</v>
      </c>
      <c r="D373" s="5" t="str">
        <f>IFERROR(IF(C373="","",INDEX('Employee Master'!$B$5:$B$104,MATCH(C373,'Employee Master'!$A$5:$A$104,0))),"")</f>
        <v/>
      </c>
      <c r="E373" s="5" t="s">
        <v>84</v>
      </c>
      <c r="F373" s="5">
        <f>'Employee Master'!F73</f>
        <v>0</v>
      </c>
      <c r="G373" s="5" t="str">
        <f>IF(F373="","",IF(ISNUMBER(MATCH(F373,Setup!$E$6:$E$1000,0)),"OK","ORPHAN"))</f>
        <v>ORPHAN</v>
      </c>
    </row>
    <row r="374" spans="1:7" ht="15" customHeight="1" x14ac:dyDescent="0.35">
      <c r="A374" s="5" t="s">
        <v>195</v>
      </c>
      <c r="B374" s="5" t="s">
        <v>718</v>
      </c>
      <c r="C374" s="5">
        <f>'Employee Master'!A74</f>
        <v>0</v>
      </c>
      <c r="D374" s="5" t="str">
        <f>IFERROR(IF(C374="","",INDEX('Employee Master'!$B$5:$B$104,MATCH(C374,'Employee Master'!$A$5:$A$104,0))),"")</f>
        <v/>
      </c>
      <c r="E374" s="5" t="s">
        <v>84</v>
      </c>
      <c r="F374" s="5">
        <f>'Employee Master'!F74</f>
        <v>0</v>
      </c>
      <c r="G374" s="5" t="str">
        <f>IF(F374="","",IF(ISNUMBER(MATCH(F374,Setup!$E$6:$E$1000,0)),"OK","ORPHAN"))</f>
        <v>ORPHAN</v>
      </c>
    </row>
    <row r="375" spans="1:7" ht="15" customHeight="1" x14ac:dyDescent="0.35">
      <c r="A375" s="5" t="s">
        <v>195</v>
      </c>
      <c r="B375" s="5" t="s">
        <v>719</v>
      </c>
      <c r="C375" s="5">
        <f>'Employee Master'!A75</f>
        <v>0</v>
      </c>
      <c r="D375" s="5" t="str">
        <f>IFERROR(IF(C375="","",INDEX('Employee Master'!$B$5:$B$104,MATCH(C375,'Employee Master'!$A$5:$A$104,0))),"")</f>
        <v/>
      </c>
      <c r="E375" s="5" t="s">
        <v>84</v>
      </c>
      <c r="F375" s="5">
        <f>'Employee Master'!F75</f>
        <v>0</v>
      </c>
      <c r="G375" s="5" t="str">
        <f>IF(F375="","",IF(ISNUMBER(MATCH(F375,Setup!$E$6:$E$1000,0)),"OK","ORPHAN"))</f>
        <v>ORPHAN</v>
      </c>
    </row>
    <row r="376" spans="1:7" ht="15" customHeight="1" x14ac:dyDescent="0.35">
      <c r="A376" s="5" t="s">
        <v>195</v>
      </c>
      <c r="B376" s="5" t="s">
        <v>720</v>
      </c>
      <c r="C376" s="5">
        <f>'Employee Master'!A76</f>
        <v>0</v>
      </c>
      <c r="D376" s="5" t="str">
        <f>IFERROR(IF(C376="","",INDEX('Employee Master'!$B$5:$B$104,MATCH(C376,'Employee Master'!$A$5:$A$104,0))),"")</f>
        <v/>
      </c>
      <c r="E376" s="5" t="s">
        <v>84</v>
      </c>
      <c r="F376" s="5">
        <f>'Employee Master'!F76</f>
        <v>0</v>
      </c>
      <c r="G376" s="5" t="str">
        <f>IF(F376="","",IF(ISNUMBER(MATCH(F376,Setup!$E$6:$E$1000,0)),"OK","ORPHAN"))</f>
        <v>ORPHAN</v>
      </c>
    </row>
    <row r="377" spans="1:7" ht="15" customHeight="1" x14ac:dyDescent="0.35">
      <c r="A377" s="5" t="s">
        <v>195</v>
      </c>
      <c r="B377" s="5" t="s">
        <v>721</v>
      </c>
      <c r="C377" s="5">
        <f>'Employee Master'!A77</f>
        <v>0</v>
      </c>
      <c r="D377" s="5" t="str">
        <f>IFERROR(IF(C377="","",INDEX('Employee Master'!$B$5:$B$104,MATCH(C377,'Employee Master'!$A$5:$A$104,0))),"")</f>
        <v/>
      </c>
      <c r="E377" s="5" t="s">
        <v>84</v>
      </c>
      <c r="F377" s="5">
        <f>'Employee Master'!F77</f>
        <v>0</v>
      </c>
      <c r="G377" s="5" t="str">
        <f>IF(F377="","",IF(ISNUMBER(MATCH(F377,Setup!$E$6:$E$1000,0)),"OK","ORPHAN"))</f>
        <v>ORPHAN</v>
      </c>
    </row>
    <row r="378" spans="1:7" ht="15" customHeight="1" x14ac:dyDescent="0.35">
      <c r="A378" s="5" t="s">
        <v>195</v>
      </c>
      <c r="B378" s="5" t="s">
        <v>722</v>
      </c>
      <c r="C378" s="5">
        <f>'Employee Master'!A78</f>
        <v>0</v>
      </c>
      <c r="D378" s="5" t="str">
        <f>IFERROR(IF(C378="","",INDEX('Employee Master'!$B$5:$B$104,MATCH(C378,'Employee Master'!$A$5:$A$104,0))),"")</f>
        <v/>
      </c>
      <c r="E378" s="5" t="s">
        <v>84</v>
      </c>
      <c r="F378" s="5">
        <f>'Employee Master'!F78</f>
        <v>0</v>
      </c>
      <c r="G378" s="5" t="str">
        <f>IF(F378="","",IF(ISNUMBER(MATCH(F378,Setup!$E$6:$E$1000,0)),"OK","ORPHAN"))</f>
        <v>ORPHAN</v>
      </c>
    </row>
    <row r="379" spans="1:7" ht="15" customHeight="1" x14ac:dyDescent="0.35">
      <c r="A379" s="5" t="s">
        <v>195</v>
      </c>
      <c r="B379" s="5" t="s">
        <v>723</v>
      </c>
      <c r="C379" s="5">
        <f>'Employee Master'!A79</f>
        <v>0</v>
      </c>
      <c r="D379" s="5" t="str">
        <f>IFERROR(IF(C379="","",INDEX('Employee Master'!$B$5:$B$104,MATCH(C379,'Employee Master'!$A$5:$A$104,0))),"")</f>
        <v/>
      </c>
      <c r="E379" s="5" t="s">
        <v>84</v>
      </c>
      <c r="F379" s="5">
        <f>'Employee Master'!F79</f>
        <v>0</v>
      </c>
      <c r="G379" s="5" t="str">
        <f>IF(F379="","",IF(ISNUMBER(MATCH(F379,Setup!$E$6:$E$1000,0)),"OK","ORPHAN"))</f>
        <v>ORPHAN</v>
      </c>
    </row>
    <row r="380" spans="1:7" ht="15" customHeight="1" x14ac:dyDescent="0.35">
      <c r="A380" s="5" t="s">
        <v>195</v>
      </c>
      <c r="B380" s="5" t="s">
        <v>724</v>
      </c>
      <c r="C380" s="5">
        <f>'Employee Master'!A80</f>
        <v>0</v>
      </c>
      <c r="D380" s="5" t="str">
        <f>IFERROR(IF(C380="","",INDEX('Employee Master'!$B$5:$B$104,MATCH(C380,'Employee Master'!$A$5:$A$104,0))),"")</f>
        <v/>
      </c>
      <c r="E380" s="5" t="s">
        <v>84</v>
      </c>
      <c r="F380" s="5">
        <f>'Employee Master'!F80</f>
        <v>0</v>
      </c>
      <c r="G380" s="5" t="str">
        <f>IF(F380="","",IF(ISNUMBER(MATCH(F380,Setup!$E$6:$E$1000,0)),"OK","ORPHAN"))</f>
        <v>ORPHAN</v>
      </c>
    </row>
    <row r="381" spans="1:7" ht="15" customHeight="1" x14ac:dyDescent="0.35">
      <c r="A381" s="5" t="s">
        <v>195</v>
      </c>
      <c r="B381" s="5" t="s">
        <v>725</v>
      </c>
      <c r="C381" s="5">
        <f>'Employee Master'!A81</f>
        <v>0</v>
      </c>
      <c r="D381" s="5" t="str">
        <f>IFERROR(IF(C381="","",INDEX('Employee Master'!$B$5:$B$104,MATCH(C381,'Employee Master'!$A$5:$A$104,0))),"")</f>
        <v/>
      </c>
      <c r="E381" s="5" t="s">
        <v>84</v>
      </c>
      <c r="F381" s="5">
        <f>'Employee Master'!F81</f>
        <v>0</v>
      </c>
      <c r="G381" s="5" t="str">
        <f>IF(F381="","",IF(ISNUMBER(MATCH(F381,Setup!$E$6:$E$1000,0)),"OK","ORPHAN"))</f>
        <v>ORPHAN</v>
      </c>
    </row>
    <row r="382" spans="1:7" ht="15" customHeight="1" x14ac:dyDescent="0.35">
      <c r="A382" s="5" t="s">
        <v>195</v>
      </c>
      <c r="B382" s="5" t="s">
        <v>726</v>
      </c>
      <c r="C382" s="5">
        <f>'Employee Master'!A82</f>
        <v>0</v>
      </c>
      <c r="D382" s="5" t="str">
        <f>IFERROR(IF(C382="","",INDEX('Employee Master'!$B$5:$B$104,MATCH(C382,'Employee Master'!$A$5:$A$104,0))),"")</f>
        <v/>
      </c>
      <c r="E382" s="5" t="s">
        <v>84</v>
      </c>
      <c r="F382" s="5">
        <f>'Employee Master'!F82</f>
        <v>0</v>
      </c>
      <c r="G382" s="5" t="str">
        <f>IF(F382="","",IF(ISNUMBER(MATCH(F382,Setup!$E$6:$E$1000,0)),"OK","ORPHAN"))</f>
        <v>ORPHAN</v>
      </c>
    </row>
    <row r="383" spans="1:7" ht="15" customHeight="1" x14ac:dyDescent="0.35">
      <c r="A383" s="5" t="s">
        <v>195</v>
      </c>
      <c r="B383" s="5" t="s">
        <v>727</v>
      </c>
      <c r="C383" s="5">
        <f>'Employee Master'!A83</f>
        <v>0</v>
      </c>
      <c r="D383" s="5" t="str">
        <f>IFERROR(IF(C383="","",INDEX('Employee Master'!$B$5:$B$104,MATCH(C383,'Employee Master'!$A$5:$A$104,0))),"")</f>
        <v/>
      </c>
      <c r="E383" s="5" t="s">
        <v>84</v>
      </c>
      <c r="F383" s="5">
        <f>'Employee Master'!F83</f>
        <v>0</v>
      </c>
      <c r="G383" s="5" t="str">
        <f>IF(F383="","",IF(ISNUMBER(MATCH(F383,Setup!$E$6:$E$1000,0)),"OK","ORPHAN"))</f>
        <v>ORPHAN</v>
      </c>
    </row>
    <row r="384" spans="1:7" ht="15" customHeight="1" x14ac:dyDescent="0.35">
      <c r="A384" s="5" t="s">
        <v>195</v>
      </c>
      <c r="B384" s="5" t="s">
        <v>728</v>
      </c>
      <c r="C384" s="5">
        <f>'Employee Master'!A84</f>
        <v>0</v>
      </c>
      <c r="D384" s="5" t="str">
        <f>IFERROR(IF(C384="","",INDEX('Employee Master'!$B$5:$B$104,MATCH(C384,'Employee Master'!$A$5:$A$104,0))),"")</f>
        <v/>
      </c>
      <c r="E384" s="5" t="s">
        <v>84</v>
      </c>
      <c r="F384" s="5">
        <f>'Employee Master'!F84</f>
        <v>0</v>
      </c>
      <c r="G384" s="5" t="str">
        <f>IF(F384="","",IF(ISNUMBER(MATCH(F384,Setup!$E$6:$E$1000,0)),"OK","ORPHAN"))</f>
        <v>ORPHAN</v>
      </c>
    </row>
    <row r="385" spans="1:7" ht="15" customHeight="1" x14ac:dyDescent="0.35">
      <c r="A385" s="5" t="s">
        <v>195</v>
      </c>
      <c r="B385" s="5" t="s">
        <v>729</v>
      </c>
      <c r="C385" s="5">
        <f>'Employee Master'!A85</f>
        <v>0</v>
      </c>
      <c r="D385" s="5" t="str">
        <f>IFERROR(IF(C385="","",INDEX('Employee Master'!$B$5:$B$104,MATCH(C385,'Employee Master'!$A$5:$A$104,0))),"")</f>
        <v/>
      </c>
      <c r="E385" s="5" t="s">
        <v>84</v>
      </c>
      <c r="F385" s="5">
        <f>'Employee Master'!F85</f>
        <v>0</v>
      </c>
      <c r="G385" s="5" t="str">
        <f>IF(F385="","",IF(ISNUMBER(MATCH(F385,Setup!$E$6:$E$1000,0)),"OK","ORPHAN"))</f>
        <v>ORPHAN</v>
      </c>
    </row>
    <row r="386" spans="1:7" ht="15" customHeight="1" x14ac:dyDescent="0.35">
      <c r="A386" s="5" t="s">
        <v>195</v>
      </c>
      <c r="B386" s="5" t="s">
        <v>730</v>
      </c>
      <c r="C386" s="5">
        <f>'Employee Master'!A86</f>
        <v>0</v>
      </c>
      <c r="D386" s="5" t="str">
        <f>IFERROR(IF(C386="","",INDEX('Employee Master'!$B$5:$B$104,MATCH(C386,'Employee Master'!$A$5:$A$104,0))),"")</f>
        <v/>
      </c>
      <c r="E386" s="5" t="s">
        <v>84</v>
      </c>
      <c r="F386" s="5">
        <f>'Employee Master'!F86</f>
        <v>0</v>
      </c>
      <c r="G386" s="5" t="str">
        <f>IF(F386="","",IF(ISNUMBER(MATCH(F386,Setup!$E$6:$E$1000,0)),"OK","ORPHAN"))</f>
        <v>ORPHAN</v>
      </c>
    </row>
    <row r="387" spans="1:7" ht="15" customHeight="1" x14ac:dyDescent="0.35">
      <c r="A387" s="5" t="s">
        <v>195</v>
      </c>
      <c r="B387" s="5" t="s">
        <v>731</v>
      </c>
      <c r="C387" s="5">
        <f>'Employee Master'!A87</f>
        <v>0</v>
      </c>
      <c r="D387" s="5" t="str">
        <f>IFERROR(IF(C387="","",INDEX('Employee Master'!$B$5:$B$104,MATCH(C387,'Employee Master'!$A$5:$A$104,0))),"")</f>
        <v/>
      </c>
      <c r="E387" s="5" t="s">
        <v>84</v>
      </c>
      <c r="F387" s="5">
        <f>'Employee Master'!F87</f>
        <v>0</v>
      </c>
      <c r="G387" s="5" t="str">
        <f>IF(F387="","",IF(ISNUMBER(MATCH(F387,Setup!$E$6:$E$1000,0)),"OK","ORPHAN"))</f>
        <v>ORPHAN</v>
      </c>
    </row>
    <row r="388" spans="1:7" ht="15" customHeight="1" x14ac:dyDescent="0.35">
      <c r="A388" s="5" t="s">
        <v>195</v>
      </c>
      <c r="B388" s="5" t="s">
        <v>732</v>
      </c>
      <c r="C388" s="5">
        <f>'Employee Master'!A88</f>
        <v>0</v>
      </c>
      <c r="D388" s="5" t="str">
        <f>IFERROR(IF(C388="","",INDEX('Employee Master'!$B$5:$B$104,MATCH(C388,'Employee Master'!$A$5:$A$104,0))),"")</f>
        <v/>
      </c>
      <c r="E388" s="5" t="s">
        <v>84</v>
      </c>
      <c r="F388" s="5">
        <f>'Employee Master'!F88</f>
        <v>0</v>
      </c>
      <c r="G388" s="5" t="str">
        <f>IF(F388="","",IF(ISNUMBER(MATCH(F388,Setup!$E$6:$E$1000,0)),"OK","ORPHAN"))</f>
        <v>ORPHAN</v>
      </c>
    </row>
    <row r="389" spans="1:7" ht="15" customHeight="1" x14ac:dyDescent="0.35">
      <c r="A389" s="5" t="s">
        <v>195</v>
      </c>
      <c r="B389" s="5" t="s">
        <v>733</v>
      </c>
      <c r="C389" s="5">
        <f>'Employee Master'!A89</f>
        <v>0</v>
      </c>
      <c r="D389" s="5" t="str">
        <f>IFERROR(IF(C389="","",INDEX('Employee Master'!$B$5:$B$104,MATCH(C389,'Employee Master'!$A$5:$A$104,0))),"")</f>
        <v/>
      </c>
      <c r="E389" s="5" t="s">
        <v>84</v>
      </c>
      <c r="F389" s="5">
        <f>'Employee Master'!F89</f>
        <v>0</v>
      </c>
      <c r="G389" s="5" t="str">
        <f>IF(F389="","",IF(ISNUMBER(MATCH(F389,Setup!$E$6:$E$1000,0)),"OK","ORPHAN"))</f>
        <v>ORPHAN</v>
      </c>
    </row>
    <row r="390" spans="1:7" ht="15" customHeight="1" x14ac:dyDescent="0.35">
      <c r="A390" s="5" t="s">
        <v>195</v>
      </c>
      <c r="B390" s="5" t="s">
        <v>734</v>
      </c>
      <c r="C390" s="5">
        <f>'Employee Master'!A90</f>
        <v>0</v>
      </c>
      <c r="D390" s="5" t="str">
        <f>IFERROR(IF(C390="","",INDEX('Employee Master'!$B$5:$B$104,MATCH(C390,'Employee Master'!$A$5:$A$104,0))),"")</f>
        <v/>
      </c>
      <c r="E390" s="5" t="s">
        <v>84</v>
      </c>
      <c r="F390" s="5">
        <f>'Employee Master'!F90</f>
        <v>0</v>
      </c>
      <c r="G390" s="5" t="str">
        <f>IF(F390="","",IF(ISNUMBER(MATCH(F390,Setup!$E$6:$E$1000,0)),"OK","ORPHAN"))</f>
        <v>ORPHAN</v>
      </c>
    </row>
    <row r="391" spans="1:7" ht="15" customHeight="1" x14ac:dyDescent="0.35">
      <c r="A391" s="5" t="s">
        <v>195</v>
      </c>
      <c r="B391" s="5" t="s">
        <v>735</v>
      </c>
      <c r="C391" s="5">
        <f>'Employee Master'!A91</f>
        <v>0</v>
      </c>
      <c r="D391" s="5" t="str">
        <f>IFERROR(IF(C391="","",INDEX('Employee Master'!$B$5:$B$104,MATCH(C391,'Employee Master'!$A$5:$A$104,0))),"")</f>
        <v/>
      </c>
      <c r="E391" s="5" t="s">
        <v>84</v>
      </c>
      <c r="F391" s="5">
        <f>'Employee Master'!F91</f>
        <v>0</v>
      </c>
      <c r="G391" s="5" t="str">
        <f>IF(F391="","",IF(ISNUMBER(MATCH(F391,Setup!$E$6:$E$1000,0)),"OK","ORPHAN"))</f>
        <v>ORPHAN</v>
      </c>
    </row>
    <row r="392" spans="1:7" ht="15" customHeight="1" x14ac:dyDescent="0.35">
      <c r="A392" s="5" t="s">
        <v>195</v>
      </c>
      <c r="B392" s="5" t="s">
        <v>736</v>
      </c>
      <c r="C392" s="5">
        <f>'Employee Master'!A92</f>
        <v>0</v>
      </c>
      <c r="D392" s="5" t="str">
        <f>IFERROR(IF(C392="","",INDEX('Employee Master'!$B$5:$B$104,MATCH(C392,'Employee Master'!$A$5:$A$104,0))),"")</f>
        <v/>
      </c>
      <c r="E392" s="5" t="s">
        <v>84</v>
      </c>
      <c r="F392" s="5">
        <f>'Employee Master'!F92</f>
        <v>0</v>
      </c>
      <c r="G392" s="5" t="str">
        <f>IF(F392="","",IF(ISNUMBER(MATCH(F392,Setup!$E$6:$E$1000,0)),"OK","ORPHAN"))</f>
        <v>ORPHAN</v>
      </c>
    </row>
    <row r="393" spans="1:7" ht="15" customHeight="1" x14ac:dyDescent="0.35">
      <c r="A393" s="5" t="s">
        <v>195</v>
      </c>
      <c r="B393" s="5" t="s">
        <v>737</v>
      </c>
      <c r="C393" s="5">
        <f>'Employee Master'!A93</f>
        <v>0</v>
      </c>
      <c r="D393" s="5" t="str">
        <f>IFERROR(IF(C393="","",INDEX('Employee Master'!$B$5:$B$104,MATCH(C393,'Employee Master'!$A$5:$A$104,0))),"")</f>
        <v/>
      </c>
      <c r="E393" s="5" t="s">
        <v>84</v>
      </c>
      <c r="F393" s="5">
        <f>'Employee Master'!F93</f>
        <v>0</v>
      </c>
      <c r="G393" s="5" t="str">
        <f>IF(F393="","",IF(ISNUMBER(MATCH(F393,Setup!$E$6:$E$1000,0)),"OK","ORPHAN"))</f>
        <v>ORPHAN</v>
      </c>
    </row>
    <row r="394" spans="1:7" ht="15" customHeight="1" x14ac:dyDescent="0.35">
      <c r="A394" s="5" t="s">
        <v>195</v>
      </c>
      <c r="B394" s="5" t="s">
        <v>738</v>
      </c>
      <c r="C394" s="5">
        <f>'Employee Master'!A94</f>
        <v>0</v>
      </c>
      <c r="D394" s="5" t="str">
        <f>IFERROR(IF(C394="","",INDEX('Employee Master'!$B$5:$B$104,MATCH(C394,'Employee Master'!$A$5:$A$104,0))),"")</f>
        <v/>
      </c>
      <c r="E394" s="5" t="s">
        <v>84</v>
      </c>
      <c r="F394" s="5">
        <f>'Employee Master'!F94</f>
        <v>0</v>
      </c>
      <c r="G394" s="5" t="str">
        <f>IF(F394="","",IF(ISNUMBER(MATCH(F394,Setup!$E$6:$E$1000,0)),"OK","ORPHAN"))</f>
        <v>ORPHAN</v>
      </c>
    </row>
    <row r="395" spans="1:7" ht="15" customHeight="1" x14ac:dyDescent="0.35">
      <c r="A395" s="5" t="s">
        <v>195</v>
      </c>
      <c r="B395" s="5" t="s">
        <v>739</v>
      </c>
      <c r="C395" s="5">
        <f>'Employee Master'!A95</f>
        <v>0</v>
      </c>
      <c r="D395" s="5" t="str">
        <f>IFERROR(IF(C395="","",INDEX('Employee Master'!$B$5:$B$104,MATCH(C395,'Employee Master'!$A$5:$A$104,0))),"")</f>
        <v/>
      </c>
      <c r="E395" s="5" t="s">
        <v>84</v>
      </c>
      <c r="F395" s="5">
        <f>'Employee Master'!F95</f>
        <v>0</v>
      </c>
      <c r="G395" s="5" t="str">
        <f>IF(F395="","",IF(ISNUMBER(MATCH(F395,Setup!$E$6:$E$1000,0)),"OK","ORPHAN"))</f>
        <v>ORPHAN</v>
      </c>
    </row>
    <row r="396" spans="1:7" ht="15" customHeight="1" x14ac:dyDescent="0.35">
      <c r="A396" s="5" t="s">
        <v>195</v>
      </c>
      <c r="B396" s="5" t="s">
        <v>740</v>
      </c>
      <c r="C396" s="5">
        <f>'Employee Master'!A96</f>
        <v>0</v>
      </c>
      <c r="D396" s="5" t="str">
        <f>IFERROR(IF(C396="","",INDEX('Employee Master'!$B$5:$B$104,MATCH(C396,'Employee Master'!$A$5:$A$104,0))),"")</f>
        <v/>
      </c>
      <c r="E396" s="5" t="s">
        <v>84</v>
      </c>
      <c r="F396" s="5">
        <f>'Employee Master'!F96</f>
        <v>0</v>
      </c>
      <c r="G396" s="5" t="str">
        <f>IF(F396="","",IF(ISNUMBER(MATCH(F396,Setup!$E$6:$E$1000,0)),"OK","ORPHAN"))</f>
        <v>ORPHAN</v>
      </c>
    </row>
    <row r="397" spans="1:7" ht="15" customHeight="1" x14ac:dyDescent="0.35">
      <c r="A397" s="5" t="s">
        <v>195</v>
      </c>
      <c r="B397" s="5" t="s">
        <v>741</v>
      </c>
      <c r="C397" s="5">
        <f>'Employee Master'!A97</f>
        <v>0</v>
      </c>
      <c r="D397" s="5" t="str">
        <f>IFERROR(IF(C397="","",INDEX('Employee Master'!$B$5:$B$104,MATCH(C397,'Employee Master'!$A$5:$A$104,0))),"")</f>
        <v/>
      </c>
      <c r="E397" s="5" t="s">
        <v>84</v>
      </c>
      <c r="F397" s="5">
        <f>'Employee Master'!F97</f>
        <v>0</v>
      </c>
      <c r="G397" s="5" t="str">
        <f>IF(F397="","",IF(ISNUMBER(MATCH(F397,Setup!$E$6:$E$1000,0)),"OK","ORPHAN"))</f>
        <v>ORPHAN</v>
      </c>
    </row>
    <row r="398" spans="1:7" ht="15" customHeight="1" x14ac:dyDescent="0.35">
      <c r="A398" s="5" t="s">
        <v>195</v>
      </c>
      <c r="B398" s="5" t="s">
        <v>742</v>
      </c>
      <c r="C398" s="5">
        <f>'Employee Master'!A98</f>
        <v>0</v>
      </c>
      <c r="D398" s="5" t="str">
        <f>IFERROR(IF(C398="","",INDEX('Employee Master'!$B$5:$B$104,MATCH(C398,'Employee Master'!$A$5:$A$104,0))),"")</f>
        <v/>
      </c>
      <c r="E398" s="5" t="s">
        <v>84</v>
      </c>
      <c r="F398" s="5">
        <f>'Employee Master'!F98</f>
        <v>0</v>
      </c>
      <c r="G398" s="5" t="str">
        <f>IF(F398="","",IF(ISNUMBER(MATCH(F398,Setup!$E$6:$E$1000,0)),"OK","ORPHAN"))</f>
        <v>ORPHAN</v>
      </c>
    </row>
    <row r="399" spans="1:7" ht="15" customHeight="1" x14ac:dyDescent="0.35">
      <c r="A399" s="5" t="s">
        <v>195</v>
      </c>
      <c r="B399" s="5" t="s">
        <v>743</v>
      </c>
      <c r="C399" s="5">
        <f>'Employee Master'!A99</f>
        <v>0</v>
      </c>
      <c r="D399" s="5" t="str">
        <f>IFERROR(IF(C399="","",INDEX('Employee Master'!$B$5:$B$104,MATCH(C399,'Employee Master'!$A$5:$A$104,0))),"")</f>
        <v/>
      </c>
      <c r="E399" s="5" t="s">
        <v>84</v>
      </c>
      <c r="F399" s="5">
        <f>'Employee Master'!F99</f>
        <v>0</v>
      </c>
      <c r="G399" s="5" t="str">
        <f>IF(F399="","",IF(ISNUMBER(MATCH(F399,Setup!$E$6:$E$1000,0)),"OK","ORPHAN"))</f>
        <v>ORPHAN</v>
      </c>
    </row>
    <row r="400" spans="1:7" ht="15" customHeight="1" x14ac:dyDescent="0.35">
      <c r="A400" s="5" t="s">
        <v>195</v>
      </c>
      <c r="B400" s="5" t="s">
        <v>744</v>
      </c>
      <c r="C400" s="5">
        <f>'Employee Master'!A100</f>
        <v>0</v>
      </c>
      <c r="D400" s="5" t="str">
        <f>IFERROR(IF(C400="","",INDEX('Employee Master'!$B$5:$B$104,MATCH(C400,'Employee Master'!$A$5:$A$104,0))),"")</f>
        <v/>
      </c>
      <c r="E400" s="5" t="s">
        <v>84</v>
      </c>
      <c r="F400" s="5">
        <f>'Employee Master'!F100</f>
        <v>0</v>
      </c>
      <c r="G400" s="5" t="str">
        <f>IF(F400="","",IF(ISNUMBER(MATCH(F400,Setup!$E$6:$E$1000,0)),"OK","ORPHAN"))</f>
        <v>ORPHAN</v>
      </c>
    </row>
    <row r="401" spans="1:7" ht="15" customHeight="1" x14ac:dyDescent="0.35">
      <c r="A401" s="5" t="s">
        <v>195</v>
      </c>
      <c r="B401" s="5" t="s">
        <v>745</v>
      </c>
      <c r="C401" s="5">
        <f>'Employee Master'!A101</f>
        <v>0</v>
      </c>
      <c r="D401" s="5" t="str">
        <f>IFERROR(IF(C401="","",INDEX('Employee Master'!$B$5:$B$104,MATCH(C401,'Employee Master'!$A$5:$A$104,0))),"")</f>
        <v/>
      </c>
      <c r="E401" s="5" t="s">
        <v>84</v>
      </c>
      <c r="F401" s="5">
        <f>'Employee Master'!F101</f>
        <v>0</v>
      </c>
      <c r="G401" s="5" t="str">
        <f>IF(F401="","",IF(ISNUMBER(MATCH(F401,Setup!$E$6:$E$1000,0)),"OK","ORPHAN"))</f>
        <v>ORPHAN</v>
      </c>
    </row>
    <row r="402" spans="1:7" ht="15" customHeight="1" x14ac:dyDescent="0.35">
      <c r="A402" s="5" t="s">
        <v>195</v>
      </c>
      <c r="B402" s="5" t="s">
        <v>746</v>
      </c>
      <c r="C402" s="5">
        <f>'Employee Master'!A102</f>
        <v>0</v>
      </c>
      <c r="D402" s="5" t="str">
        <f>IFERROR(IF(C402="","",INDEX('Employee Master'!$B$5:$B$104,MATCH(C402,'Employee Master'!$A$5:$A$104,0))),"")</f>
        <v/>
      </c>
      <c r="E402" s="5" t="s">
        <v>84</v>
      </c>
      <c r="F402" s="5">
        <f>'Employee Master'!F102</f>
        <v>0</v>
      </c>
      <c r="G402" s="5" t="str">
        <f>IF(F402="","",IF(ISNUMBER(MATCH(F402,Setup!$E$6:$E$1000,0)),"OK","ORPHAN"))</f>
        <v>ORPHAN</v>
      </c>
    </row>
    <row r="403" spans="1:7" ht="15" customHeight="1" x14ac:dyDescent="0.35">
      <c r="A403" s="5" t="s">
        <v>195</v>
      </c>
      <c r="B403" s="5" t="s">
        <v>747</v>
      </c>
      <c r="C403" s="5">
        <f>'Employee Master'!A103</f>
        <v>0</v>
      </c>
      <c r="D403" s="5" t="str">
        <f>IFERROR(IF(C403="","",INDEX('Employee Master'!$B$5:$B$104,MATCH(C403,'Employee Master'!$A$5:$A$104,0))),"")</f>
        <v/>
      </c>
      <c r="E403" s="5" t="s">
        <v>84</v>
      </c>
      <c r="F403" s="5">
        <f>'Employee Master'!F103</f>
        <v>0</v>
      </c>
      <c r="G403" s="5" t="str">
        <f>IF(F403="","",IF(ISNUMBER(MATCH(F403,Setup!$E$6:$E$1000,0)),"OK","ORPHAN"))</f>
        <v>ORPHAN</v>
      </c>
    </row>
    <row r="404" spans="1:7" ht="15" customHeight="1" x14ac:dyDescent="0.35">
      <c r="A404" s="5" t="s">
        <v>195</v>
      </c>
      <c r="B404" s="5" t="s">
        <v>748</v>
      </c>
      <c r="C404" s="5">
        <f>'Employee Master'!A104</f>
        <v>0</v>
      </c>
      <c r="D404" s="5" t="str">
        <f>IFERROR(IF(C404="","",INDEX('Employee Master'!$B$5:$B$104,MATCH(C404,'Employee Master'!$A$5:$A$104,0))),"")</f>
        <v/>
      </c>
      <c r="E404" s="5" t="s">
        <v>84</v>
      </c>
      <c r="F404" s="5">
        <f>'Employee Master'!F104</f>
        <v>0</v>
      </c>
      <c r="G404" s="5" t="str">
        <f>IF(F404="","",IF(ISNUMBER(MATCH(F404,Setup!$E$6:$E$1000,0)),"OK","ORPHAN"))</f>
        <v>ORPHAN</v>
      </c>
    </row>
    <row r="405" spans="1:7" ht="15" customHeight="1" x14ac:dyDescent="0.35">
      <c r="A405" s="5" t="s">
        <v>239</v>
      </c>
      <c r="B405" s="5" t="s">
        <v>449</v>
      </c>
      <c r="C405" s="5" t="str">
        <f>'Employment Details'!A5</f>
        <v>EMP-001</v>
      </c>
      <c r="D405" s="5" t="str">
        <f>IFERROR(IF(C405="","",INDEX('Employee Master'!$B$5:$B$104,MATCH(C405,'Employee Master'!$A$5:$A$104,0))),"")</f>
        <v>Anita Sookhai</v>
      </c>
      <c r="E405" s="5" t="s">
        <v>83</v>
      </c>
      <c r="F405" s="5" t="str">
        <f>'Employment Details'!D5</f>
        <v>Monthly</v>
      </c>
      <c r="G405" s="5" t="str">
        <f>IF(F405="","",IF(ISNUMBER(MATCH(F405,Setup!$D$6:$D$1000,0)),"OK","ORPHAN"))</f>
        <v>OK</v>
      </c>
    </row>
    <row r="406" spans="1:7" ht="15" customHeight="1" x14ac:dyDescent="0.35">
      <c r="A406" s="5" t="s">
        <v>239</v>
      </c>
      <c r="B406" s="5" t="s">
        <v>450</v>
      </c>
      <c r="C406" s="5" t="str">
        <f>'Employment Details'!A6</f>
        <v>EMP-002</v>
      </c>
      <c r="D406" s="5" t="str">
        <f>IFERROR(IF(C406="","",INDEX('Employee Master'!$B$5:$B$104,MATCH(C406,'Employee Master'!$A$5:$A$104,0))),"")</f>
        <v>Reuben Mohammed</v>
      </c>
      <c r="E406" s="5" t="s">
        <v>83</v>
      </c>
      <c r="F406" s="5" t="str">
        <f>'Employment Details'!D6</f>
        <v>Monthly</v>
      </c>
      <c r="G406" s="5" t="str">
        <f>IF(F406="","",IF(ISNUMBER(MATCH(F406,Setup!$D$6:$D$1000,0)),"OK","ORPHAN"))</f>
        <v>OK</v>
      </c>
    </row>
    <row r="407" spans="1:7" ht="15" customHeight="1" x14ac:dyDescent="0.35">
      <c r="A407" s="5" t="s">
        <v>239</v>
      </c>
      <c r="B407" s="5" t="s">
        <v>451</v>
      </c>
      <c r="C407" s="5">
        <f>'Employment Details'!A7</f>
        <v>0</v>
      </c>
      <c r="D407" s="5" t="str">
        <f>IFERROR(IF(C407="","",INDEX('Employee Master'!$B$5:$B$104,MATCH(C407,'Employee Master'!$A$5:$A$104,0))),"")</f>
        <v/>
      </c>
      <c r="E407" s="5" t="s">
        <v>83</v>
      </c>
      <c r="F407" s="5" t="str">
        <f>'Employment Details'!D7</f>
        <v/>
      </c>
      <c r="G407" s="5" t="str">
        <f>IF(F407="","",IF(ISNUMBER(MATCH(F407,Setup!$D$6:$D$1000,0)),"OK","ORPHAN"))</f>
        <v/>
      </c>
    </row>
    <row r="408" spans="1:7" ht="15" customHeight="1" x14ac:dyDescent="0.35">
      <c r="A408" s="5" t="s">
        <v>239</v>
      </c>
      <c r="B408" s="5" t="s">
        <v>452</v>
      </c>
      <c r="C408" s="5">
        <f>'Employment Details'!A8</f>
        <v>0</v>
      </c>
      <c r="D408" s="5" t="str">
        <f>IFERROR(IF(C408="","",INDEX('Employee Master'!$B$5:$B$104,MATCH(C408,'Employee Master'!$A$5:$A$104,0))),"")</f>
        <v/>
      </c>
      <c r="E408" s="5" t="s">
        <v>83</v>
      </c>
      <c r="F408" s="5" t="str">
        <f>'Employment Details'!D8</f>
        <v/>
      </c>
      <c r="G408" s="5" t="str">
        <f>IF(F408="","",IF(ISNUMBER(MATCH(F408,Setup!$D$6:$D$1000,0)),"OK","ORPHAN"))</f>
        <v/>
      </c>
    </row>
    <row r="409" spans="1:7" ht="15" customHeight="1" x14ac:dyDescent="0.35">
      <c r="A409" s="5" t="s">
        <v>239</v>
      </c>
      <c r="B409" s="5" t="s">
        <v>453</v>
      </c>
      <c r="C409" s="5">
        <f>'Employment Details'!A9</f>
        <v>0</v>
      </c>
      <c r="D409" s="5" t="str">
        <f>IFERROR(IF(C409="","",INDEX('Employee Master'!$B$5:$B$104,MATCH(C409,'Employee Master'!$A$5:$A$104,0))),"")</f>
        <v/>
      </c>
      <c r="E409" s="5" t="s">
        <v>83</v>
      </c>
      <c r="F409" s="5" t="str">
        <f>'Employment Details'!D9</f>
        <v/>
      </c>
      <c r="G409" s="5" t="str">
        <f>IF(F409="","",IF(ISNUMBER(MATCH(F409,Setup!$D$6:$D$1000,0)),"OK","ORPHAN"))</f>
        <v/>
      </c>
    </row>
    <row r="410" spans="1:7" ht="15" customHeight="1" x14ac:dyDescent="0.35">
      <c r="A410" s="5" t="s">
        <v>239</v>
      </c>
      <c r="B410" s="5" t="s">
        <v>454</v>
      </c>
      <c r="C410" s="5">
        <f>'Employment Details'!A10</f>
        <v>0</v>
      </c>
      <c r="D410" s="5" t="str">
        <f>IFERROR(IF(C410="","",INDEX('Employee Master'!$B$5:$B$104,MATCH(C410,'Employee Master'!$A$5:$A$104,0))),"")</f>
        <v/>
      </c>
      <c r="E410" s="5" t="s">
        <v>83</v>
      </c>
      <c r="F410" s="5" t="str">
        <f>'Employment Details'!D10</f>
        <v/>
      </c>
      <c r="G410" s="5" t="str">
        <f>IF(F410="","",IF(ISNUMBER(MATCH(F410,Setup!$D$6:$D$1000,0)),"OK","ORPHAN"))</f>
        <v/>
      </c>
    </row>
    <row r="411" spans="1:7" ht="15" customHeight="1" x14ac:dyDescent="0.35">
      <c r="A411" s="5" t="s">
        <v>239</v>
      </c>
      <c r="B411" s="5" t="s">
        <v>455</v>
      </c>
      <c r="C411" s="5">
        <f>'Employment Details'!A11</f>
        <v>0</v>
      </c>
      <c r="D411" s="5" t="str">
        <f>IFERROR(IF(C411="","",INDEX('Employee Master'!$B$5:$B$104,MATCH(C411,'Employee Master'!$A$5:$A$104,0))),"")</f>
        <v/>
      </c>
      <c r="E411" s="5" t="s">
        <v>83</v>
      </c>
      <c r="F411" s="5" t="str">
        <f>'Employment Details'!D11</f>
        <v/>
      </c>
      <c r="G411" s="5" t="str">
        <f>IF(F411="","",IF(ISNUMBER(MATCH(F411,Setup!$D$6:$D$1000,0)),"OK","ORPHAN"))</f>
        <v/>
      </c>
    </row>
    <row r="412" spans="1:7" ht="15" customHeight="1" x14ac:dyDescent="0.35">
      <c r="A412" s="5" t="s">
        <v>239</v>
      </c>
      <c r="B412" s="5" t="s">
        <v>456</v>
      </c>
      <c r="C412" s="5">
        <f>'Employment Details'!A12</f>
        <v>0</v>
      </c>
      <c r="D412" s="5" t="str">
        <f>IFERROR(IF(C412="","",INDEX('Employee Master'!$B$5:$B$104,MATCH(C412,'Employee Master'!$A$5:$A$104,0))),"")</f>
        <v/>
      </c>
      <c r="E412" s="5" t="s">
        <v>83</v>
      </c>
      <c r="F412" s="5" t="str">
        <f>'Employment Details'!D12</f>
        <v/>
      </c>
      <c r="G412" s="5" t="str">
        <f>IF(F412="","",IF(ISNUMBER(MATCH(F412,Setup!$D$6:$D$1000,0)),"OK","ORPHAN"))</f>
        <v/>
      </c>
    </row>
    <row r="413" spans="1:7" ht="15" customHeight="1" x14ac:dyDescent="0.35">
      <c r="A413" s="5" t="s">
        <v>239</v>
      </c>
      <c r="B413" s="5" t="s">
        <v>457</v>
      </c>
      <c r="C413" s="5">
        <f>'Employment Details'!A13</f>
        <v>0</v>
      </c>
      <c r="D413" s="5" t="str">
        <f>IFERROR(IF(C413="","",INDEX('Employee Master'!$B$5:$B$104,MATCH(C413,'Employee Master'!$A$5:$A$104,0))),"")</f>
        <v/>
      </c>
      <c r="E413" s="5" t="s">
        <v>83</v>
      </c>
      <c r="F413" s="5" t="str">
        <f>'Employment Details'!D13</f>
        <v/>
      </c>
      <c r="G413" s="5" t="str">
        <f>IF(F413="","",IF(ISNUMBER(MATCH(F413,Setup!$D$6:$D$1000,0)),"OK","ORPHAN"))</f>
        <v/>
      </c>
    </row>
    <row r="414" spans="1:7" ht="15" customHeight="1" x14ac:dyDescent="0.35">
      <c r="A414" s="5" t="s">
        <v>239</v>
      </c>
      <c r="B414" s="5" t="s">
        <v>458</v>
      </c>
      <c r="C414" s="5">
        <f>'Employment Details'!A14</f>
        <v>0</v>
      </c>
      <c r="D414" s="5" t="str">
        <f>IFERROR(IF(C414="","",INDEX('Employee Master'!$B$5:$B$104,MATCH(C414,'Employee Master'!$A$5:$A$104,0))),"")</f>
        <v/>
      </c>
      <c r="E414" s="5" t="s">
        <v>83</v>
      </c>
      <c r="F414" s="5" t="str">
        <f>'Employment Details'!D14</f>
        <v/>
      </c>
      <c r="G414" s="5" t="str">
        <f>IF(F414="","",IF(ISNUMBER(MATCH(F414,Setup!$D$6:$D$1000,0)),"OK","ORPHAN"))</f>
        <v/>
      </c>
    </row>
    <row r="415" spans="1:7" ht="15" customHeight="1" x14ac:dyDescent="0.35">
      <c r="A415" s="5" t="s">
        <v>239</v>
      </c>
      <c r="B415" s="5" t="s">
        <v>459</v>
      </c>
      <c r="C415" s="5">
        <f>'Employment Details'!A15</f>
        <v>0</v>
      </c>
      <c r="D415" s="5" t="str">
        <f>IFERROR(IF(C415="","",INDEX('Employee Master'!$B$5:$B$104,MATCH(C415,'Employee Master'!$A$5:$A$104,0))),"")</f>
        <v/>
      </c>
      <c r="E415" s="5" t="s">
        <v>83</v>
      </c>
      <c r="F415" s="5" t="str">
        <f>'Employment Details'!D15</f>
        <v/>
      </c>
      <c r="G415" s="5" t="str">
        <f>IF(F415="","",IF(ISNUMBER(MATCH(F415,Setup!$D$6:$D$1000,0)),"OK","ORPHAN"))</f>
        <v/>
      </c>
    </row>
    <row r="416" spans="1:7" ht="15" customHeight="1" x14ac:dyDescent="0.35">
      <c r="A416" s="5" t="s">
        <v>239</v>
      </c>
      <c r="B416" s="5" t="s">
        <v>460</v>
      </c>
      <c r="C416" s="5">
        <f>'Employment Details'!A16</f>
        <v>0</v>
      </c>
      <c r="D416" s="5" t="str">
        <f>IFERROR(IF(C416="","",INDEX('Employee Master'!$B$5:$B$104,MATCH(C416,'Employee Master'!$A$5:$A$104,0))),"")</f>
        <v/>
      </c>
      <c r="E416" s="5" t="s">
        <v>83</v>
      </c>
      <c r="F416" s="5" t="str">
        <f>'Employment Details'!D16</f>
        <v/>
      </c>
      <c r="G416" s="5" t="str">
        <f>IF(F416="","",IF(ISNUMBER(MATCH(F416,Setup!$D$6:$D$1000,0)),"OK","ORPHAN"))</f>
        <v/>
      </c>
    </row>
    <row r="417" spans="1:7" ht="15" customHeight="1" x14ac:dyDescent="0.35">
      <c r="A417" s="5" t="s">
        <v>239</v>
      </c>
      <c r="B417" s="5" t="s">
        <v>461</v>
      </c>
      <c r="C417" s="5">
        <f>'Employment Details'!A17</f>
        <v>0</v>
      </c>
      <c r="D417" s="5" t="str">
        <f>IFERROR(IF(C417="","",INDEX('Employee Master'!$B$5:$B$104,MATCH(C417,'Employee Master'!$A$5:$A$104,0))),"")</f>
        <v/>
      </c>
      <c r="E417" s="5" t="s">
        <v>83</v>
      </c>
      <c r="F417" s="5" t="str">
        <f>'Employment Details'!D17</f>
        <v/>
      </c>
      <c r="G417" s="5" t="str">
        <f>IF(F417="","",IF(ISNUMBER(MATCH(F417,Setup!$D$6:$D$1000,0)),"OK","ORPHAN"))</f>
        <v/>
      </c>
    </row>
    <row r="418" spans="1:7" ht="15" customHeight="1" x14ac:dyDescent="0.35">
      <c r="A418" s="5" t="s">
        <v>239</v>
      </c>
      <c r="B418" s="5" t="s">
        <v>462</v>
      </c>
      <c r="C418" s="5">
        <f>'Employment Details'!A18</f>
        <v>0</v>
      </c>
      <c r="D418" s="5" t="str">
        <f>IFERROR(IF(C418="","",INDEX('Employee Master'!$B$5:$B$104,MATCH(C418,'Employee Master'!$A$5:$A$104,0))),"")</f>
        <v/>
      </c>
      <c r="E418" s="5" t="s">
        <v>83</v>
      </c>
      <c r="F418" s="5" t="str">
        <f>'Employment Details'!D18</f>
        <v/>
      </c>
      <c r="G418" s="5" t="str">
        <f>IF(F418="","",IF(ISNUMBER(MATCH(F418,Setup!$D$6:$D$1000,0)),"OK","ORPHAN"))</f>
        <v/>
      </c>
    </row>
    <row r="419" spans="1:7" ht="15" customHeight="1" x14ac:dyDescent="0.35">
      <c r="A419" s="5" t="s">
        <v>239</v>
      </c>
      <c r="B419" s="5" t="s">
        <v>463</v>
      </c>
      <c r="C419" s="5">
        <f>'Employment Details'!A19</f>
        <v>0</v>
      </c>
      <c r="D419" s="5" t="str">
        <f>IFERROR(IF(C419="","",INDEX('Employee Master'!$B$5:$B$104,MATCH(C419,'Employee Master'!$A$5:$A$104,0))),"")</f>
        <v/>
      </c>
      <c r="E419" s="5" t="s">
        <v>83</v>
      </c>
      <c r="F419" s="5" t="str">
        <f>'Employment Details'!D19</f>
        <v/>
      </c>
      <c r="G419" s="5" t="str">
        <f>IF(F419="","",IF(ISNUMBER(MATCH(F419,Setup!$D$6:$D$1000,0)),"OK","ORPHAN"))</f>
        <v/>
      </c>
    </row>
    <row r="420" spans="1:7" ht="15" customHeight="1" x14ac:dyDescent="0.35">
      <c r="A420" s="5" t="s">
        <v>239</v>
      </c>
      <c r="B420" s="5" t="s">
        <v>464</v>
      </c>
      <c r="C420" s="5">
        <f>'Employment Details'!A20</f>
        <v>0</v>
      </c>
      <c r="D420" s="5" t="str">
        <f>IFERROR(IF(C420="","",INDEX('Employee Master'!$B$5:$B$104,MATCH(C420,'Employee Master'!$A$5:$A$104,0))),"")</f>
        <v/>
      </c>
      <c r="E420" s="5" t="s">
        <v>83</v>
      </c>
      <c r="F420" s="5" t="str">
        <f>'Employment Details'!D20</f>
        <v/>
      </c>
      <c r="G420" s="5" t="str">
        <f>IF(F420="","",IF(ISNUMBER(MATCH(F420,Setup!$D$6:$D$1000,0)),"OK","ORPHAN"))</f>
        <v/>
      </c>
    </row>
    <row r="421" spans="1:7" ht="15" customHeight="1" x14ac:dyDescent="0.35">
      <c r="A421" s="5" t="s">
        <v>239</v>
      </c>
      <c r="B421" s="5" t="s">
        <v>465</v>
      </c>
      <c r="C421" s="5">
        <f>'Employment Details'!A21</f>
        <v>0</v>
      </c>
      <c r="D421" s="5" t="str">
        <f>IFERROR(IF(C421="","",INDEX('Employee Master'!$B$5:$B$104,MATCH(C421,'Employee Master'!$A$5:$A$104,0))),"")</f>
        <v/>
      </c>
      <c r="E421" s="5" t="s">
        <v>83</v>
      </c>
      <c r="F421" s="5" t="str">
        <f>'Employment Details'!D21</f>
        <v/>
      </c>
      <c r="G421" s="5" t="str">
        <f>IF(F421="","",IF(ISNUMBER(MATCH(F421,Setup!$D$6:$D$1000,0)),"OK","ORPHAN"))</f>
        <v/>
      </c>
    </row>
    <row r="422" spans="1:7" ht="15" customHeight="1" x14ac:dyDescent="0.35">
      <c r="A422" s="5" t="s">
        <v>239</v>
      </c>
      <c r="B422" s="5" t="s">
        <v>466</v>
      </c>
      <c r="C422" s="5">
        <f>'Employment Details'!A22</f>
        <v>0</v>
      </c>
      <c r="D422" s="5" t="str">
        <f>IFERROR(IF(C422="","",INDEX('Employee Master'!$B$5:$B$104,MATCH(C422,'Employee Master'!$A$5:$A$104,0))),"")</f>
        <v/>
      </c>
      <c r="E422" s="5" t="s">
        <v>83</v>
      </c>
      <c r="F422" s="5" t="str">
        <f>'Employment Details'!D22</f>
        <v/>
      </c>
      <c r="G422" s="5" t="str">
        <f>IF(F422="","",IF(ISNUMBER(MATCH(F422,Setup!$D$6:$D$1000,0)),"OK","ORPHAN"))</f>
        <v/>
      </c>
    </row>
    <row r="423" spans="1:7" ht="15" customHeight="1" x14ac:dyDescent="0.35">
      <c r="A423" s="5" t="s">
        <v>239</v>
      </c>
      <c r="B423" s="5" t="s">
        <v>467</v>
      </c>
      <c r="C423" s="5">
        <f>'Employment Details'!A23</f>
        <v>0</v>
      </c>
      <c r="D423" s="5" t="str">
        <f>IFERROR(IF(C423="","",INDEX('Employee Master'!$B$5:$B$104,MATCH(C423,'Employee Master'!$A$5:$A$104,0))),"")</f>
        <v/>
      </c>
      <c r="E423" s="5" t="s">
        <v>83</v>
      </c>
      <c r="F423" s="5" t="str">
        <f>'Employment Details'!D23</f>
        <v/>
      </c>
      <c r="G423" s="5" t="str">
        <f>IF(F423="","",IF(ISNUMBER(MATCH(F423,Setup!$D$6:$D$1000,0)),"OK","ORPHAN"))</f>
        <v/>
      </c>
    </row>
    <row r="424" spans="1:7" ht="15" customHeight="1" x14ac:dyDescent="0.35">
      <c r="A424" s="5" t="s">
        <v>239</v>
      </c>
      <c r="B424" s="5" t="s">
        <v>468</v>
      </c>
      <c r="C424" s="5">
        <f>'Employment Details'!A24</f>
        <v>0</v>
      </c>
      <c r="D424" s="5" t="str">
        <f>IFERROR(IF(C424="","",INDEX('Employee Master'!$B$5:$B$104,MATCH(C424,'Employee Master'!$A$5:$A$104,0))),"")</f>
        <v/>
      </c>
      <c r="E424" s="5" t="s">
        <v>83</v>
      </c>
      <c r="F424" s="5" t="str">
        <f>'Employment Details'!D24</f>
        <v/>
      </c>
      <c r="G424" s="5" t="str">
        <f>IF(F424="","",IF(ISNUMBER(MATCH(F424,Setup!$D$6:$D$1000,0)),"OK","ORPHAN"))</f>
        <v/>
      </c>
    </row>
    <row r="425" spans="1:7" ht="15" customHeight="1" x14ac:dyDescent="0.35">
      <c r="A425" s="5" t="s">
        <v>239</v>
      </c>
      <c r="B425" s="5" t="s">
        <v>469</v>
      </c>
      <c r="C425" s="5">
        <f>'Employment Details'!A25</f>
        <v>0</v>
      </c>
      <c r="D425" s="5" t="str">
        <f>IFERROR(IF(C425="","",INDEX('Employee Master'!$B$5:$B$104,MATCH(C425,'Employee Master'!$A$5:$A$104,0))),"")</f>
        <v/>
      </c>
      <c r="E425" s="5" t="s">
        <v>83</v>
      </c>
      <c r="F425" s="5" t="str">
        <f>'Employment Details'!D25</f>
        <v/>
      </c>
      <c r="G425" s="5" t="str">
        <f>IF(F425="","",IF(ISNUMBER(MATCH(F425,Setup!$D$6:$D$1000,0)),"OK","ORPHAN"))</f>
        <v/>
      </c>
    </row>
    <row r="426" spans="1:7" ht="15" customHeight="1" x14ac:dyDescent="0.35">
      <c r="A426" s="5" t="s">
        <v>239</v>
      </c>
      <c r="B426" s="5" t="s">
        <v>470</v>
      </c>
      <c r="C426" s="5">
        <f>'Employment Details'!A26</f>
        <v>0</v>
      </c>
      <c r="D426" s="5" t="str">
        <f>IFERROR(IF(C426="","",INDEX('Employee Master'!$B$5:$B$104,MATCH(C426,'Employee Master'!$A$5:$A$104,0))),"")</f>
        <v/>
      </c>
      <c r="E426" s="5" t="s">
        <v>83</v>
      </c>
      <c r="F426" s="5" t="str">
        <f>'Employment Details'!D26</f>
        <v/>
      </c>
      <c r="G426" s="5" t="str">
        <f>IF(F426="","",IF(ISNUMBER(MATCH(F426,Setup!$D$6:$D$1000,0)),"OK","ORPHAN"))</f>
        <v/>
      </c>
    </row>
    <row r="427" spans="1:7" ht="15" customHeight="1" x14ac:dyDescent="0.35">
      <c r="A427" s="5" t="s">
        <v>239</v>
      </c>
      <c r="B427" s="5" t="s">
        <v>471</v>
      </c>
      <c r="C427" s="5">
        <f>'Employment Details'!A27</f>
        <v>0</v>
      </c>
      <c r="D427" s="5" t="str">
        <f>IFERROR(IF(C427="","",INDEX('Employee Master'!$B$5:$B$104,MATCH(C427,'Employee Master'!$A$5:$A$104,0))),"")</f>
        <v/>
      </c>
      <c r="E427" s="5" t="s">
        <v>83</v>
      </c>
      <c r="F427" s="5" t="str">
        <f>'Employment Details'!D27</f>
        <v/>
      </c>
      <c r="G427" s="5" t="str">
        <f>IF(F427="","",IF(ISNUMBER(MATCH(F427,Setup!$D$6:$D$1000,0)),"OK","ORPHAN"))</f>
        <v/>
      </c>
    </row>
    <row r="428" spans="1:7" ht="15" customHeight="1" x14ac:dyDescent="0.35">
      <c r="A428" s="5" t="s">
        <v>239</v>
      </c>
      <c r="B428" s="5" t="s">
        <v>472</v>
      </c>
      <c r="C428" s="5">
        <f>'Employment Details'!A28</f>
        <v>0</v>
      </c>
      <c r="D428" s="5" t="str">
        <f>IFERROR(IF(C428="","",INDEX('Employee Master'!$B$5:$B$104,MATCH(C428,'Employee Master'!$A$5:$A$104,0))),"")</f>
        <v/>
      </c>
      <c r="E428" s="5" t="s">
        <v>83</v>
      </c>
      <c r="F428" s="5" t="str">
        <f>'Employment Details'!D28</f>
        <v/>
      </c>
      <c r="G428" s="5" t="str">
        <f>IF(F428="","",IF(ISNUMBER(MATCH(F428,Setup!$D$6:$D$1000,0)),"OK","ORPHAN"))</f>
        <v/>
      </c>
    </row>
    <row r="429" spans="1:7" ht="15" customHeight="1" x14ac:dyDescent="0.35">
      <c r="A429" s="5" t="s">
        <v>239</v>
      </c>
      <c r="B429" s="5" t="s">
        <v>473</v>
      </c>
      <c r="C429" s="5">
        <f>'Employment Details'!A29</f>
        <v>0</v>
      </c>
      <c r="D429" s="5" t="str">
        <f>IFERROR(IF(C429="","",INDEX('Employee Master'!$B$5:$B$104,MATCH(C429,'Employee Master'!$A$5:$A$104,0))),"")</f>
        <v/>
      </c>
      <c r="E429" s="5" t="s">
        <v>83</v>
      </c>
      <c r="F429" s="5" t="str">
        <f>'Employment Details'!D29</f>
        <v/>
      </c>
      <c r="G429" s="5" t="str">
        <f>IF(F429="","",IF(ISNUMBER(MATCH(F429,Setup!$D$6:$D$1000,0)),"OK","ORPHAN"))</f>
        <v/>
      </c>
    </row>
    <row r="430" spans="1:7" ht="15" customHeight="1" x14ac:dyDescent="0.35">
      <c r="A430" s="5" t="s">
        <v>239</v>
      </c>
      <c r="B430" s="5" t="s">
        <v>474</v>
      </c>
      <c r="C430" s="5">
        <f>'Employment Details'!A30</f>
        <v>0</v>
      </c>
      <c r="D430" s="5" t="str">
        <f>IFERROR(IF(C430="","",INDEX('Employee Master'!$B$5:$B$104,MATCH(C430,'Employee Master'!$A$5:$A$104,0))),"")</f>
        <v/>
      </c>
      <c r="E430" s="5" t="s">
        <v>83</v>
      </c>
      <c r="F430" s="5" t="str">
        <f>'Employment Details'!D30</f>
        <v/>
      </c>
      <c r="G430" s="5" t="str">
        <f>IF(F430="","",IF(ISNUMBER(MATCH(F430,Setup!$D$6:$D$1000,0)),"OK","ORPHAN"))</f>
        <v/>
      </c>
    </row>
    <row r="431" spans="1:7" ht="15" customHeight="1" x14ac:dyDescent="0.35">
      <c r="A431" s="5" t="s">
        <v>239</v>
      </c>
      <c r="B431" s="5" t="s">
        <v>475</v>
      </c>
      <c r="C431" s="5">
        <f>'Employment Details'!A31</f>
        <v>0</v>
      </c>
      <c r="D431" s="5" t="str">
        <f>IFERROR(IF(C431="","",INDEX('Employee Master'!$B$5:$B$104,MATCH(C431,'Employee Master'!$A$5:$A$104,0))),"")</f>
        <v/>
      </c>
      <c r="E431" s="5" t="s">
        <v>83</v>
      </c>
      <c r="F431" s="5" t="str">
        <f>'Employment Details'!D31</f>
        <v/>
      </c>
      <c r="G431" s="5" t="str">
        <f>IF(F431="","",IF(ISNUMBER(MATCH(F431,Setup!$D$6:$D$1000,0)),"OK","ORPHAN"))</f>
        <v/>
      </c>
    </row>
    <row r="432" spans="1:7" ht="15" customHeight="1" x14ac:dyDescent="0.35">
      <c r="A432" s="5" t="s">
        <v>239</v>
      </c>
      <c r="B432" s="5" t="s">
        <v>476</v>
      </c>
      <c r="C432" s="5">
        <f>'Employment Details'!A32</f>
        <v>0</v>
      </c>
      <c r="D432" s="5" t="str">
        <f>IFERROR(IF(C432="","",INDEX('Employee Master'!$B$5:$B$104,MATCH(C432,'Employee Master'!$A$5:$A$104,0))),"")</f>
        <v/>
      </c>
      <c r="E432" s="5" t="s">
        <v>83</v>
      </c>
      <c r="F432" s="5" t="str">
        <f>'Employment Details'!D32</f>
        <v/>
      </c>
      <c r="G432" s="5" t="str">
        <f>IF(F432="","",IF(ISNUMBER(MATCH(F432,Setup!$D$6:$D$1000,0)),"OK","ORPHAN"))</f>
        <v/>
      </c>
    </row>
    <row r="433" spans="1:7" ht="15" customHeight="1" x14ac:dyDescent="0.35">
      <c r="A433" s="5" t="s">
        <v>239</v>
      </c>
      <c r="B433" s="5" t="s">
        <v>477</v>
      </c>
      <c r="C433" s="5">
        <f>'Employment Details'!A33</f>
        <v>0</v>
      </c>
      <c r="D433" s="5" t="str">
        <f>IFERROR(IF(C433="","",INDEX('Employee Master'!$B$5:$B$104,MATCH(C433,'Employee Master'!$A$5:$A$104,0))),"")</f>
        <v/>
      </c>
      <c r="E433" s="5" t="s">
        <v>83</v>
      </c>
      <c r="F433" s="5" t="str">
        <f>'Employment Details'!D33</f>
        <v/>
      </c>
      <c r="G433" s="5" t="str">
        <f>IF(F433="","",IF(ISNUMBER(MATCH(F433,Setup!$D$6:$D$1000,0)),"OK","ORPHAN"))</f>
        <v/>
      </c>
    </row>
    <row r="434" spans="1:7" ht="15" customHeight="1" x14ac:dyDescent="0.35">
      <c r="A434" s="5" t="s">
        <v>239</v>
      </c>
      <c r="B434" s="5" t="s">
        <v>478</v>
      </c>
      <c r="C434" s="5">
        <f>'Employment Details'!A34</f>
        <v>0</v>
      </c>
      <c r="D434" s="5" t="str">
        <f>IFERROR(IF(C434="","",INDEX('Employee Master'!$B$5:$B$104,MATCH(C434,'Employee Master'!$A$5:$A$104,0))),"")</f>
        <v/>
      </c>
      <c r="E434" s="5" t="s">
        <v>83</v>
      </c>
      <c r="F434" s="5" t="str">
        <f>'Employment Details'!D34</f>
        <v/>
      </c>
      <c r="G434" s="5" t="str">
        <f>IF(F434="","",IF(ISNUMBER(MATCH(F434,Setup!$D$6:$D$1000,0)),"OK","ORPHAN"))</f>
        <v/>
      </c>
    </row>
    <row r="435" spans="1:7" ht="15" customHeight="1" x14ac:dyDescent="0.35">
      <c r="A435" s="5" t="s">
        <v>239</v>
      </c>
      <c r="B435" s="5" t="s">
        <v>479</v>
      </c>
      <c r="C435" s="5">
        <f>'Employment Details'!A35</f>
        <v>0</v>
      </c>
      <c r="D435" s="5" t="str">
        <f>IFERROR(IF(C435="","",INDEX('Employee Master'!$B$5:$B$104,MATCH(C435,'Employee Master'!$A$5:$A$104,0))),"")</f>
        <v/>
      </c>
      <c r="E435" s="5" t="s">
        <v>83</v>
      </c>
      <c r="F435" s="5" t="str">
        <f>'Employment Details'!D35</f>
        <v/>
      </c>
      <c r="G435" s="5" t="str">
        <f>IF(F435="","",IF(ISNUMBER(MATCH(F435,Setup!$D$6:$D$1000,0)),"OK","ORPHAN"))</f>
        <v/>
      </c>
    </row>
    <row r="436" spans="1:7" ht="15" customHeight="1" x14ac:dyDescent="0.35">
      <c r="A436" s="5" t="s">
        <v>239</v>
      </c>
      <c r="B436" s="5" t="s">
        <v>480</v>
      </c>
      <c r="C436" s="5">
        <f>'Employment Details'!A36</f>
        <v>0</v>
      </c>
      <c r="D436" s="5" t="str">
        <f>IFERROR(IF(C436="","",INDEX('Employee Master'!$B$5:$B$104,MATCH(C436,'Employee Master'!$A$5:$A$104,0))),"")</f>
        <v/>
      </c>
      <c r="E436" s="5" t="s">
        <v>83</v>
      </c>
      <c r="F436" s="5" t="str">
        <f>'Employment Details'!D36</f>
        <v/>
      </c>
      <c r="G436" s="5" t="str">
        <f>IF(F436="","",IF(ISNUMBER(MATCH(F436,Setup!$D$6:$D$1000,0)),"OK","ORPHAN"))</f>
        <v/>
      </c>
    </row>
    <row r="437" spans="1:7" ht="15" customHeight="1" x14ac:dyDescent="0.35">
      <c r="A437" s="5" t="s">
        <v>239</v>
      </c>
      <c r="B437" s="5" t="s">
        <v>481</v>
      </c>
      <c r="C437" s="5">
        <f>'Employment Details'!A37</f>
        <v>0</v>
      </c>
      <c r="D437" s="5" t="str">
        <f>IFERROR(IF(C437="","",INDEX('Employee Master'!$B$5:$B$104,MATCH(C437,'Employee Master'!$A$5:$A$104,0))),"")</f>
        <v/>
      </c>
      <c r="E437" s="5" t="s">
        <v>83</v>
      </c>
      <c r="F437" s="5" t="str">
        <f>'Employment Details'!D37</f>
        <v/>
      </c>
      <c r="G437" s="5" t="str">
        <f>IF(F437="","",IF(ISNUMBER(MATCH(F437,Setup!$D$6:$D$1000,0)),"OK","ORPHAN"))</f>
        <v/>
      </c>
    </row>
    <row r="438" spans="1:7" ht="15" customHeight="1" x14ac:dyDescent="0.35">
      <c r="A438" s="5" t="s">
        <v>239</v>
      </c>
      <c r="B438" s="5" t="s">
        <v>482</v>
      </c>
      <c r="C438" s="5">
        <f>'Employment Details'!A38</f>
        <v>0</v>
      </c>
      <c r="D438" s="5" t="str">
        <f>IFERROR(IF(C438="","",INDEX('Employee Master'!$B$5:$B$104,MATCH(C438,'Employee Master'!$A$5:$A$104,0))),"")</f>
        <v/>
      </c>
      <c r="E438" s="5" t="s">
        <v>83</v>
      </c>
      <c r="F438" s="5" t="str">
        <f>'Employment Details'!D38</f>
        <v/>
      </c>
      <c r="G438" s="5" t="str">
        <f>IF(F438="","",IF(ISNUMBER(MATCH(F438,Setup!$D$6:$D$1000,0)),"OK","ORPHAN"))</f>
        <v/>
      </c>
    </row>
    <row r="439" spans="1:7" ht="15" customHeight="1" x14ac:dyDescent="0.35">
      <c r="A439" s="5" t="s">
        <v>239</v>
      </c>
      <c r="B439" s="5" t="s">
        <v>483</v>
      </c>
      <c r="C439" s="5">
        <f>'Employment Details'!A39</f>
        <v>0</v>
      </c>
      <c r="D439" s="5" t="str">
        <f>IFERROR(IF(C439="","",INDEX('Employee Master'!$B$5:$B$104,MATCH(C439,'Employee Master'!$A$5:$A$104,0))),"")</f>
        <v/>
      </c>
      <c r="E439" s="5" t="s">
        <v>83</v>
      </c>
      <c r="F439" s="5" t="str">
        <f>'Employment Details'!D39</f>
        <v/>
      </c>
      <c r="G439" s="5" t="str">
        <f>IF(F439="","",IF(ISNUMBER(MATCH(F439,Setup!$D$6:$D$1000,0)),"OK","ORPHAN"))</f>
        <v/>
      </c>
    </row>
    <row r="440" spans="1:7" ht="15" customHeight="1" x14ac:dyDescent="0.35">
      <c r="A440" s="5" t="s">
        <v>239</v>
      </c>
      <c r="B440" s="5" t="s">
        <v>484</v>
      </c>
      <c r="C440" s="5">
        <f>'Employment Details'!A40</f>
        <v>0</v>
      </c>
      <c r="D440" s="5" t="str">
        <f>IFERROR(IF(C440="","",INDEX('Employee Master'!$B$5:$B$104,MATCH(C440,'Employee Master'!$A$5:$A$104,0))),"")</f>
        <v/>
      </c>
      <c r="E440" s="5" t="s">
        <v>83</v>
      </c>
      <c r="F440" s="5" t="str">
        <f>'Employment Details'!D40</f>
        <v/>
      </c>
      <c r="G440" s="5" t="str">
        <f>IF(F440="","",IF(ISNUMBER(MATCH(F440,Setup!$D$6:$D$1000,0)),"OK","ORPHAN"))</f>
        <v/>
      </c>
    </row>
    <row r="441" spans="1:7" ht="15" customHeight="1" x14ac:dyDescent="0.35">
      <c r="A441" s="5" t="s">
        <v>239</v>
      </c>
      <c r="B441" s="5" t="s">
        <v>485</v>
      </c>
      <c r="C441" s="5">
        <f>'Employment Details'!A41</f>
        <v>0</v>
      </c>
      <c r="D441" s="5" t="str">
        <f>IFERROR(IF(C441="","",INDEX('Employee Master'!$B$5:$B$104,MATCH(C441,'Employee Master'!$A$5:$A$104,0))),"")</f>
        <v/>
      </c>
      <c r="E441" s="5" t="s">
        <v>83</v>
      </c>
      <c r="F441" s="5" t="str">
        <f>'Employment Details'!D41</f>
        <v/>
      </c>
      <c r="G441" s="5" t="str">
        <f>IF(F441="","",IF(ISNUMBER(MATCH(F441,Setup!$D$6:$D$1000,0)),"OK","ORPHAN"))</f>
        <v/>
      </c>
    </row>
    <row r="442" spans="1:7" ht="15" customHeight="1" x14ac:dyDescent="0.35">
      <c r="A442" s="5" t="s">
        <v>239</v>
      </c>
      <c r="B442" s="5" t="s">
        <v>486</v>
      </c>
      <c r="C442" s="5">
        <f>'Employment Details'!A42</f>
        <v>0</v>
      </c>
      <c r="D442" s="5" t="str">
        <f>IFERROR(IF(C442="","",INDEX('Employee Master'!$B$5:$B$104,MATCH(C442,'Employee Master'!$A$5:$A$104,0))),"")</f>
        <v/>
      </c>
      <c r="E442" s="5" t="s">
        <v>83</v>
      </c>
      <c r="F442" s="5" t="str">
        <f>'Employment Details'!D42</f>
        <v/>
      </c>
      <c r="G442" s="5" t="str">
        <f>IF(F442="","",IF(ISNUMBER(MATCH(F442,Setup!$D$6:$D$1000,0)),"OK","ORPHAN"))</f>
        <v/>
      </c>
    </row>
    <row r="443" spans="1:7" ht="15" customHeight="1" x14ac:dyDescent="0.35">
      <c r="A443" s="5" t="s">
        <v>239</v>
      </c>
      <c r="B443" s="5" t="s">
        <v>487</v>
      </c>
      <c r="C443" s="5">
        <f>'Employment Details'!A43</f>
        <v>0</v>
      </c>
      <c r="D443" s="5" t="str">
        <f>IFERROR(IF(C443="","",INDEX('Employee Master'!$B$5:$B$104,MATCH(C443,'Employee Master'!$A$5:$A$104,0))),"")</f>
        <v/>
      </c>
      <c r="E443" s="5" t="s">
        <v>83</v>
      </c>
      <c r="F443" s="5" t="str">
        <f>'Employment Details'!D43</f>
        <v/>
      </c>
      <c r="G443" s="5" t="str">
        <f>IF(F443="","",IF(ISNUMBER(MATCH(F443,Setup!$D$6:$D$1000,0)),"OK","ORPHAN"))</f>
        <v/>
      </c>
    </row>
    <row r="444" spans="1:7" ht="15" customHeight="1" x14ac:dyDescent="0.35">
      <c r="A444" s="5" t="s">
        <v>239</v>
      </c>
      <c r="B444" s="5" t="s">
        <v>488</v>
      </c>
      <c r="C444" s="5">
        <f>'Employment Details'!A44</f>
        <v>0</v>
      </c>
      <c r="D444" s="5" t="str">
        <f>IFERROR(IF(C444="","",INDEX('Employee Master'!$B$5:$B$104,MATCH(C444,'Employee Master'!$A$5:$A$104,0))),"")</f>
        <v/>
      </c>
      <c r="E444" s="5" t="s">
        <v>83</v>
      </c>
      <c r="F444" s="5" t="str">
        <f>'Employment Details'!D44</f>
        <v/>
      </c>
      <c r="G444" s="5" t="str">
        <f>IF(F444="","",IF(ISNUMBER(MATCH(F444,Setup!$D$6:$D$1000,0)),"OK","ORPHAN"))</f>
        <v/>
      </c>
    </row>
    <row r="445" spans="1:7" ht="15" customHeight="1" x14ac:dyDescent="0.35">
      <c r="A445" s="5" t="s">
        <v>239</v>
      </c>
      <c r="B445" s="5" t="s">
        <v>489</v>
      </c>
      <c r="C445" s="5">
        <f>'Employment Details'!A45</f>
        <v>0</v>
      </c>
      <c r="D445" s="5" t="str">
        <f>IFERROR(IF(C445="","",INDEX('Employee Master'!$B$5:$B$104,MATCH(C445,'Employee Master'!$A$5:$A$104,0))),"")</f>
        <v/>
      </c>
      <c r="E445" s="5" t="s">
        <v>83</v>
      </c>
      <c r="F445" s="5" t="str">
        <f>'Employment Details'!D45</f>
        <v/>
      </c>
      <c r="G445" s="5" t="str">
        <f>IF(F445="","",IF(ISNUMBER(MATCH(F445,Setup!$D$6:$D$1000,0)),"OK","ORPHAN"))</f>
        <v/>
      </c>
    </row>
    <row r="446" spans="1:7" ht="15" customHeight="1" x14ac:dyDescent="0.35">
      <c r="A446" s="5" t="s">
        <v>239</v>
      </c>
      <c r="B446" s="5" t="s">
        <v>490</v>
      </c>
      <c r="C446" s="5">
        <f>'Employment Details'!A46</f>
        <v>0</v>
      </c>
      <c r="D446" s="5" t="str">
        <f>IFERROR(IF(C446="","",INDEX('Employee Master'!$B$5:$B$104,MATCH(C446,'Employee Master'!$A$5:$A$104,0))),"")</f>
        <v/>
      </c>
      <c r="E446" s="5" t="s">
        <v>83</v>
      </c>
      <c r="F446" s="5" t="str">
        <f>'Employment Details'!D46</f>
        <v/>
      </c>
      <c r="G446" s="5" t="str">
        <f>IF(F446="","",IF(ISNUMBER(MATCH(F446,Setup!$D$6:$D$1000,0)),"OK","ORPHAN"))</f>
        <v/>
      </c>
    </row>
    <row r="447" spans="1:7" ht="15" customHeight="1" x14ac:dyDescent="0.35">
      <c r="A447" s="5" t="s">
        <v>239</v>
      </c>
      <c r="B447" s="5" t="s">
        <v>491</v>
      </c>
      <c r="C447" s="5">
        <f>'Employment Details'!A47</f>
        <v>0</v>
      </c>
      <c r="D447" s="5" t="str">
        <f>IFERROR(IF(C447="","",INDEX('Employee Master'!$B$5:$B$104,MATCH(C447,'Employee Master'!$A$5:$A$104,0))),"")</f>
        <v/>
      </c>
      <c r="E447" s="5" t="s">
        <v>83</v>
      </c>
      <c r="F447" s="5" t="str">
        <f>'Employment Details'!D47</f>
        <v/>
      </c>
      <c r="G447" s="5" t="str">
        <f>IF(F447="","",IF(ISNUMBER(MATCH(F447,Setup!$D$6:$D$1000,0)),"OK","ORPHAN"))</f>
        <v/>
      </c>
    </row>
    <row r="448" spans="1:7" ht="15" customHeight="1" x14ac:dyDescent="0.35">
      <c r="A448" s="5" t="s">
        <v>239</v>
      </c>
      <c r="B448" s="5" t="s">
        <v>492</v>
      </c>
      <c r="C448" s="5">
        <f>'Employment Details'!A48</f>
        <v>0</v>
      </c>
      <c r="D448" s="5" t="str">
        <f>IFERROR(IF(C448="","",INDEX('Employee Master'!$B$5:$B$104,MATCH(C448,'Employee Master'!$A$5:$A$104,0))),"")</f>
        <v/>
      </c>
      <c r="E448" s="5" t="s">
        <v>83</v>
      </c>
      <c r="F448" s="5" t="str">
        <f>'Employment Details'!D48</f>
        <v/>
      </c>
      <c r="G448" s="5" t="str">
        <f>IF(F448="","",IF(ISNUMBER(MATCH(F448,Setup!$D$6:$D$1000,0)),"OK","ORPHAN"))</f>
        <v/>
      </c>
    </row>
    <row r="449" spans="1:7" ht="15" customHeight="1" x14ac:dyDescent="0.35">
      <c r="A449" s="5" t="s">
        <v>239</v>
      </c>
      <c r="B449" s="5" t="s">
        <v>493</v>
      </c>
      <c r="C449" s="5">
        <f>'Employment Details'!A49</f>
        <v>0</v>
      </c>
      <c r="D449" s="5" t="str">
        <f>IFERROR(IF(C449="","",INDEX('Employee Master'!$B$5:$B$104,MATCH(C449,'Employee Master'!$A$5:$A$104,0))),"")</f>
        <v/>
      </c>
      <c r="E449" s="5" t="s">
        <v>83</v>
      </c>
      <c r="F449" s="5" t="str">
        <f>'Employment Details'!D49</f>
        <v/>
      </c>
      <c r="G449" s="5" t="str">
        <f>IF(F449="","",IF(ISNUMBER(MATCH(F449,Setup!$D$6:$D$1000,0)),"OK","ORPHAN"))</f>
        <v/>
      </c>
    </row>
    <row r="450" spans="1:7" ht="15" customHeight="1" x14ac:dyDescent="0.35">
      <c r="A450" s="5" t="s">
        <v>239</v>
      </c>
      <c r="B450" s="5" t="s">
        <v>494</v>
      </c>
      <c r="C450" s="5">
        <f>'Employment Details'!A50</f>
        <v>0</v>
      </c>
      <c r="D450" s="5" t="str">
        <f>IFERROR(IF(C450="","",INDEX('Employee Master'!$B$5:$B$104,MATCH(C450,'Employee Master'!$A$5:$A$104,0))),"")</f>
        <v/>
      </c>
      <c r="E450" s="5" t="s">
        <v>83</v>
      </c>
      <c r="F450" s="5" t="str">
        <f>'Employment Details'!D50</f>
        <v/>
      </c>
      <c r="G450" s="5" t="str">
        <f>IF(F450="","",IF(ISNUMBER(MATCH(F450,Setup!$D$6:$D$1000,0)),"OK","ORPHAN"))</f>
        <v/>
      </c>
    </row>
    <row r="451" spans="1:7" ht="15" customHeight="1" x14ac:dyDescent="0.35">
      <c r="A451" s="5" t="s">
        <v>239</v>
      </c>
      <c r="B451" s="5" t="s">
        <v>495</v>
      </c>
      <c r="C451" s="5">
        <f>'Employment Details'!A51</f>
        <v>0</v>
      </c>
      <c r="D451" s="5" t="str">
        <f>IFERROR(IF(C451="","",INDEX('Employee Master'!$B$5:$B$104,MATCH(C451,'Employee Master'!$A$5:$A$104,0))),"")</f>
        <v/>
      </c>
      <c r="E451" s="5" t="s">
        <v>83</v>
      </c>
      <c r="F451" s="5" t="str">
        <f>'Employment Details'!D51</f>
        <v/>
      </c>
      <c r="G451" s="5" t="str">
        <f>IF(F451="","",IF(ISNUMBER(MATCH(F451,Setup!$D$6:$D$1000,0)),"OK","ORPHAN"))</f>
        <v/>
      </c>
    </row>
    <row r="452" spans="1:7" ht="15" customHeight="1" x14ac:dyDescent="0.35">
      <c r="A452" s="5" t="s">
        <v>239</v>
      </c>
      <c r="B452" s="5" t="s">
        <v>496</v>
      </c>
      <c r="C452" s="5">
        <f>'Employment Details'!A52</f>
        <v>0</v>
      </c>
      <c r="D452" s="5" t="str">
        <f>IFERROR(IF(C452="","",INDEX('Employee Master'!$B$5:$B$104,MATCH(C452,'Employee Master'!$A$5:$A$104,0))),"")</f>
        <v/>
      </c>
      <c r="E452" s="5" t="s">
        <v>83</v>
      </c>
      <c r="F452" s="5" t="str">
        <f>'Employment Details'!D52</f>
        <v/>
      </c>
      <c r="G452" s="5" t="str">
        <f>IF(F452="","",IF(ISNUMBER(MATCH(F452,Setup!$D$6:$D$1000,0)),"OK","ORPHAN"))</f>
        <v/>
      </c>
    </row>
    <row r="453" spans="1:7" ht="15" customHeight="1" x14ac:dyDescent="0.35">
      <c r="A453" s="5" t="s">
        <v>239</v>
      </c>
      <c r="B453" s="5" t="s">
        <v>497</v>
      </c>
      <c r="C453" s="5">
        <f>'Employment Details'!A53</f>
        <v>0</v>
      </c>
      <c r="D453" s="5" t="str">
        <f>IFERROR(IF(C453="","",INDEX('Employee Master'!$B$5:$B$104,MATCH(C453,'Employee Master'!$A$5:$A$104,0))),"")</f>
        <v/>
      </c>
      <c r="E453" s="5" t="s">
        <v>83</v>
      </c>
      <c r="F453" s="5" t="str">
        <f>'Employment Details'!D53</f>
        <v/>
      </c>
      <c r="G453" s="5" t="str">
        <f>IF(F453="","",IF(ISNUMBER(MATCH(F453,Setup!$D$6:$D$1000,0)),"OK","ORPHAN"))</f>
        <v/>
      </c>
    </row>
    <row r="454" spans="1:7" ht="15" customHeight="1" x14ac:dyDescent="0.35">
      <c r="A454" s="5" t="s">
        <v>239</v>
      </c>
      <c r="B454" s="5" t="s">
        <v>498</v>
      </c>
      <c r="C454" s="5">
        <f>'Employment Details'!A54</f>
        <v>0</v>
      </c>
      <c r="D454" s="5" t="str">
        <f>IFERROR(IF(C454="","",INDEX('Employee Master'!$B$5:$B$104,MATCH(C454,'Employee Master'!$A$5:$A$104,0))),"")</f>
        <v/>
      </c>
      <c r="E454" s="5" t="s">
        <v>83</v>
      </c>
      <c r="F454" s="5" t="str">
        <f>'Employment Details'!D54</f>
        <v/>
      </c>
      <c r="G454" s="5" t="str">
        <f>IF(F454="","",IF(ISNUMBER(MATCH(F454,Setup!$D$6:$D$1000,0)),"OK","ORPHAN"))</f>
        <v/>
      </c>
    </row>
    <row r="455" spans="1:7" ht="15" customHeight="1" x14ac:dyDescent="0.35">
      <c r="A455" s="5" t="s">
        <v>239</v>
      </c>
      <c r="B455" s="5" t="s">
        <v>499</v>
      </c>
      <c r="C455" s="5">
        <f>'Employment Details'!A55</f>
        <v>0</v>
      </c>
      <c r="D455" s="5" t="str">
        <f>IFERROR(IF(C455="","",INDEX('Employee Master'!$B$5:$B$104,MATCH(C455,'Employee Master'!$A$5:$A$104,0))),"")</f>
        <v/>
      </c>
      <c r="E455" s="5" t="s">
        <v>83</v>
      </c>
      <c r="F455" s="5" t="str">
        <f>'Employment Details'!D55</f>
        <v/>
      </c>
      <c r="G455" s="5" t="str">
        <f>IF(F455="","",IF(ISNUMBER(MATCH(F455,Setup!$D$6:$D$1000,0)),"OK","ORPHAN"))</f>
        <v/>
      </c>
    </row>
    <row r="456" spans="1:7" ht="15" customHeight="1" x14ac:dyDescent="0.35">
      <c r="A456" s="5" t="s">
        <v>239</v>
      </c>
      <c r="B456" s="5" t="s">
        <v>500</v>
      </c>
      <c r="C456" s="5">
        <f>'Employment Details'!A56</f>
        <v>0</v>
      </c>
      <c r="D456" s="5" t="str">
        <f>IFERROR(IF(C456="","",INDEX('Employee Master'!$B$5:$B$104,MATCH(C456,'Employee Master'!$A$5:$A$104,0))),"")</f>
        <v/>
      </c>
      <c r="E456" s="5" t="s">
        <v>83</v>
      </c>
      <c r="F456" s="5" t="str">
        <f>'Employment Details'!D56</f>
        <v/>
      </c>
      <c r="G456" s="5" t="str">
        <f>IF(F456="","",IF(ISNUMBER(MATCH(F456,Setup!$D$6:$D$1000,0)),"OK","ORPHAN"))</f>
        <v/>
      </c>
    </row>
    <row r="457" spans="1:7" ht="15" customHeight="1" x14ac:dyDescent="0.35">
      <c r="A457" s="5" t="s">
        <v>239</v>
      </c>
      <c r="B457" s="5" t="s">
        <v>501</v>
      </c>
      <c r="C457" s="5">
        <f>'Employment Details'!A57</f>
        <v>0</v>
      </c>
      <c r="D457" s="5" t="str">
        <f>IFERROR(IF(C457="","",INDEX('Employee Master'!$B$5:$B$104,MATCH(C457,'Employee Master'!$A$5:$A$104,0))),"")</f>
        <v/>
      </c>
      <c r="E457" s="5" t="s">
        <v>83</v>
      </c>
      <c r="F457" s="5" t="str">
        <f>'Employment Details'!D57</f>
        <v/>
      </c>
      <c r="G457" s="5" t="str">
        <f>IF(F457="","",IF(ISNUMBER(MATCH(F457,Setup!$D$6:$D$1000,0)),"OK","ORPHAN"))</f>
        <v/>
      </c>
    </row>
    <row r="458" spans="1:7" ht="15" customHeight="1" x14ac:dyDescent="0.35">
      <c r="A458" s="5" t="s">
        <v>239</v>
      </c>
      <c r="B458" s="5" t="s">
        <v>502</v>
      </c>
      <c r="C458" s="5">
        <f>'Employment Details'!A58</f>
        <v>0</v>
      </c>
      <c r="D458" s="5" t="str">
        <f>IFERROR(IF(C458="","",INDEX('Employee Master'!$B$5:$B$104,MATCH(C458,'Employee Master'!$A$5:$A$104,0))),"")</f>
        <v/>
      </c>
      <c r="E458" s="5" t="s">
        <v>83</v>
      </c>
      <c r="F458" s="5" t="str">
        <f>'Employment Details'!D58</f>
        <v/>
      </c>
      <c r="G458" s="5" t="str">
        <f>IF(F458="","",IF(ISNUMBER(MATCH(F458,Setup!$D$6:$D$1000,0)),"OK","ORPHAN"))</f>
        <v/>
      </c>
    </row>
    <row r="459" spans="1:7" ht="15" customHeight="1" x14ac:dyDescent="0.35">
      <c r="A459" s="5" t="s">
        <v>239</v>
      </c>
      <c r="B459" s="5" t="s">
        <v>503</v>
      </c>
      <c r="C459" s="5">
        <f>'Employment Details'!A59</f>
        <v>0</v>
      </c>
      <c r="D459" s="5" t="str">
        <f>IFERROR(IF(C459="","",INDEX('Employee Master'!$B$5:$B$104,MATCH(C459,'Employee Master'!$A$5:$A$104,0))),"")</f>
        <v/>
      </c>
      <c r="E459" s="5" t="s">
        <v>83</v>
      </c>
      <c r="F459" s="5" t="str">
        <f>'Employment Details'!D59</f>
        <v/>
      </c>
      <c r="G459" s="5" t="str">
        <f>IF(F459="","",IF(ISNUMBER(MATCH(F459,Setup!$D$6:$D$1000,0)),"OK","ORPHAN"))</f>
        <v/>
      </c>
    </row>
    <row r="460" spans="1:7" ht="15" customHeight="1" x14ac:dyDescent="0.35">
      <c r="A460" s="5" t="s">
        <v>239</v>
      </c>
      <c r="B460" s="5" t="s">
        <v>504</v>
      </c>
      <c r="C460" s="5">
        <f>'Employment Details'!A60</f>
        <v>0</v>
      </c>
      <c r="D460" s="5" t="str">
        <f>IFERROR(IF(C460="","",INDEX('Employee Master'!$B$5:$B$104,MATCH(C460,'Employee Master'!$A$5:$A$104,0))),"")</f>
        <v/>
      </c>
      <c r="E460" s="5" t="s">
        <v>83</v>
      </c>
      <c r="F460" s="5" t="str">
        <f>'Employment Details'!D60</f>
        <v/>
      </c>
      <c r="G460" s="5" t="str">
        <f>IF(F460="","",IF(ISNUMBER(MATCH(F460,Setup!$D$6:$D$1000,0)),"OK","ORPHAN"))</f>
        <v/>
      </c>
    </row>
    <row r="461" spans="1:7" ht="15" customHeight="1" x14ac:dyDescent="0.35">
      <c r="A461" s="5" t="s">
        <v>239</v>
      </c>
      <c r="B461" s="5" t="s">
        <v>505</v>
      </c>
      <c r="C461" s="5">
        <f>'Employment Details'!A61</f>
        <v>0</v>
      </c>
      <c r="D461" s="5" t="str">
        <f>IFERROR(IF(C461="","",INDEX('Employee Master'!$B$5:$B$104,MATCH(C461,'Employee Master'!$A$5:$A$104,0))),"")</f>
        <v/>
      </c>
      <c r="E461" s="5" t="s">
        <v>83</v>
      </c>
      <c r="F461" s="5" t="str">
        <f>'Employment Details'!D61</f>
        <v/>
      </c>
      <c r="G461" s="5" t="str">
        <f>IF(F461="","",IF(ISNUMBER(MATCH(F461,Setup!$D$6:$D$1000,0)),"OK","ORPHAN"))</f>
        <v/>
      </c>
    </row>
    <row r="462" spans="1:7" ht="15" customHeight="1" x14ac:dyDescent="0.35">
      <c r="A462" s="5" t="s">
        <v>239</v>
      </c>
      <c r="B462" s="5" t="s">
        <v>506</v>
      </c>
      <c r="C462" s="5">
        <f>'Employment Details'!A62</f>
        <v>0</v>
      </c>
      <c r="D462" s="5" t="str">
        <f>IFERROR(IF(C462="","",INDEX('Employee Master'!$B$5:$B$104,MATCH(C462,'Employee Master'!$A$5:$A$104,0))),"")</f>
        <v/>
      </c>
      <c r="E462" s="5" t="s">
        <v>83</v>
      </c>
      <c r="F462" s="5" t="str">
        <f>'Employment Details'!D62</f>
        <v/>
      </c>
      <c r="G462" s="5" t="str">
        <f>IF(F462="","",IF(ISNUMBER(MATCH(F462,Setup!$D$6:$D$1000,0)),"OK","ORPHAN"))</f>
        <v/>
      </c>
    </row>
    <row r="463" spans="1:7" ht="15" customHeight="1" x14ac:dyDescent="0.35">
      <c r="A463" s="5" t="s">
        <v>239</v>
      </c>
      <c r="B463" s="5" t="s">
        <v>507</v>
      </c>
      <c r="C463" s="5">
        <f>'Employment Details'!A63</f>
        <v>0</v>
      </c>
      <c r="D463" s="5" t="str">
        <f>IFERROR(IF(C463="","",INDEX('Employee Master'!$B$5:$B$104,MATCH(C463,'Employee Master'!$A$5:$A$104,0))),"")</f>
        <v/>
      </c>
      <c r="E463" s="5" t="s">
        <v>83</v>
      </c>
      <c r="F463" s="5" t="str">
        <f>'Employment Details'!D63</f>
        <v/>
      </c>
      <c r="G463" s="5" t="str">
        <f>IF(F463="","",IF(ISNUMBER(MATCH(F463,Setup!$D$6:$D$1000,0)),"OK","ORPHAN"))</f>
        <v/>
      </c>
    </row>
    <row r="464" spans="1:7" ht="15" customHeight="1" x14ac:dyDescent="0.35">
      <c r="A464" s="5" t="s">
        <v>239</v>
      </c>
      <c r="B464" s="5" t="s">
        <v>508</v>
      </c>
      <c r="C464" s="5">
        <f>'Employment Details'!A64</f>
        <v>0</v>
      </c>
      <c r="D464" s="5" t="str">
        <f>IFERROR(IF(C464="","",INDEX('Employee Master'!$B$5:$B$104,MATCH(C464,'Employee Master'!$A$5:$A$104,0))),"")</f>
        <v/>
      </c>
      <c r="E464" s="5" t="s">
        <v>83</v>
      </c>
      <c r="F464" s="5" t="str">
        <f>'Employment Details'!D64</f>
        <v/>
      </c>
      <c r="G464" s="5" t="str">
        <f>IF(F464="","",IF(ISNUMBER(MATCH(F464,Setup!$D$6:$D$1000,0)),"OK","ORPHAN"))</f>
        <v/>
      </c>
    </row>
    <row r="465" spans="1:7" ht="15" customHeight="1" x14ac:dyDescent="0.35">
      <c r="A465" s="5" t="s">
        <v>239</v>
      </c>
      <c r="B465" s="5" t="s">
        <v>509</v>
      </c>
      <c r="C465" s="5">
        <f>'Employment Details'!A65</f>
        <v>0</v>
      </c>
      <c r="D465" s="5" t="str">
        <f>IFERROR(IF(C465="","",INDEX('Employee Master'!$B$5:$B$104,MATCH(C465,'Employee Master'!$A$5:$A$104,0))),"")</f>
        <v/>
      </c>
      <c r="E465" s="5" t="s">
        <v>83</v>
      </c>
      <c r="F465" s="5" t="str">
        <f>'Employment Details'!D65</f>
        <v/>
      </c>
      <c r="G465" s="5" t="str">
        <f>IF(F465="","",IF(ISNUMBER(MATCH(F465,Setup!$D$6:$D$1000,0)),"OK","ORPHAN"))</f>
        <v/>
      </c>
    </row>
    <row r="466" spans="1:7" ht="15" customHeight="1" x14ac:dyDescent="0.35">
      <c r="A466" s="5" t="s">
        <v>239</v>
      </c>
      <c r="B466" s="5" t="s">
        <v>510</v>
      </c>
      <c r="C466" s="5">
        <f>'Employment Details'!A66</f>
        <v>0</v>
      </c>
      <c r="D466" s="5" t="str">
        <f>IFERROR(IF(C466="","",INDEX('Employee Master'!$B$5:$B$104,MATCH(C466,'Employee Master'!$A$5:$A$104,0))),"")</f>
        <v/>
      </c>
      <c r="E466" s="5" t="s">
        <v>83</v>
      </c>
      <c r="F466" s="5" t="str">
        <f>'Employment Details'!D66</f>
        <v/>
      </c>
      <c r="G466" s="5" t="str">
        <f>IF(F466="","",IF(ISNUMBER(MATCH(F466,Setup!$D$6:$D$1000,0)),"OK","ORPHAN"))</f>
        <v/>
      </c>
    </row>
    <row r="467" spans="1:7" ht="15" customHeight="1" x14ac:dyDescent="0.35">
      <c r="A467" s="5" t="s">
        <v>239</v>
      </c>
      <c r="B467" s="5" t="s">
        <v>511</v>
      </c>
      <c r="C467" s="5">
        <f>'Employment Details'!A67</f>
        <v>0</v>
      </c>
      <c r="D467" s="5" t="str">
        <f>IFERROR(IF(C467="","",INDEX('Employee Master'!$B$5:$B$104,MATCH(C467,'Employee Master'!$A$5:$A$104,0))),"")</f>
        <v/>
      </c>
      <c r="E467" s="5" t="s">
        <v>83</v>
      </c>
      <c r="F467" s="5" t="str">
        <f>'Employment Details'!D67</f>
        <v/>
      </c>
      <c r="G467" s="5" t="str">
        <f>IF(F467="","",IF(ISNUMBER(MATCH(F467,Setup!$D$6:$D$1000,0)),"OK","ORPHAN"))</f>
        <v/>
      </c>
    </row>
    <row r="468" spans="1:7" ht="15" customHeight="1" x14ac:dyDescent="0.35">
      <c r="A468" s="5" t="s">
        <v>239</v>
      </c>
      <c r="B468" s="5" t="s">
        <v>512</v>
      </c>
      <c r="C468" s="5">
        <f>'Employment Details'!A68</f>
        <v>0</v>
      </c>
      <c r="D468" s="5" t="str">
        <f>IFERROR(IF(C468="","",INDEX('Employee Master'!$B$5:$B$104,MATCH(C468,'Employee Master'!$A$5:$A$104,0))),"")</f>
        <v/>
      </c>
      <c r="E468" s="5" t="s">
        <v>83</v>
      </c>
      <c r="F468" s="5" t="str">
        <f>'Employment Details'!D68</f>
        <v/>
      </c>
      <c r="G468" s="5" t="str">
        <f>IF(F468="","",IF(ISNUMBER(MATCH(F468,Setup!$D$6:$D$1000,0)),"OK","ORPHAN"))</f>
        <v/>
      </c>
    </row>
    <row r="469" spans="1:7" ht="15" customHeight="1" x14ac:dyDescent="0.35">
      <c r="A469" s="5" t="s">
        <v>239</v>
      </c>
      <c r="B469" s="5" t="s">
        <v>513</v>
      </c>
      <c r="C469" s="5">
        <f>'Employment Details'!A69</f>
        <v>0</v>
      </c>
      <c r="D469" s="5" t="str">
        <f>IFERROR(IF(C469="","",INDEX('Employee Master'!$B$5:$B$104,MATCH(C469,'Employee Master'!$A$5:$A$104,0))),"")</f>
        <v/>
      </c>
      <c r="E469" s="5" t="s">
        <v>83</v>
      </c>
      <c r="F469" s="5" t="str">
        <f>'Employment Details'!D69</f>
        <v/>
      </c>
      <c r="G469" s="5" t="str">
        <f>IF(F469="","",IF(ISNUMBER(MATCH(F469,Setup!$D$6:$D$1000,0)),"OK","ORPHAN"))</f>
        <v/>
      </c>
    </row>
    <row r="470" spans="1:7" ht="15" customHeight="1" x14ac:dyDescent="0.35">
      <c r="A470" s="5" t="s">
        <v>239</v>
      </c>
      <c r="B470" s="5" t="s">
        <v>514</v>
      </c>
      <c r="C470" s="5">
        <f>'Employment Details'!A70</f>
        <v>0</v>
      </c>
      <c r="D470" s="5" t="str">
        <f>IFERROR(IF(C470="","",INDEX('Employee Master'!$B$5:$B$104,MATCH(C470,'Employee Master'!$A$5:$A$104,0))),"")</f>
        <v/>
      </c>
      <c r="E470" s="5" t="s">
        <v>83</v>
      </c>
      <c r="F470" s="5" t="str">
        <f>'Employment Details'!D70</f>
        <v/>
      </c>
      <c r="G470" s="5" t="str">
        <f>IF(F470="","",IF(ISNUMBER(MATCH(F470,Setup!$D$6:$D$1000,0)),"OK","ORPHAN"))</f>
        <v/>
      </c>
    </row>
    <row r="471" spans="1:7" ht="15" customHeight="1" x14ac:dyDescent="0.35">
      <c r="A471" s="5" t="s">
        <v>239</v>
      </c>
      <c r="B471" s="5" t="s">
        <v>515</v>
      </c>
      <c r="C471" s="5">
        <f>'Employment Details'!A71</f>
        <v>0</v>
      </c>
      <c r="D471" s="5" t="str">
        <f>IFERROR(IF(C471="","",INDEX('Employee Master'!$B$5:$B$104,MATCH(C471,'Employee Master'!$A$5:$A$104,0))),"")</f>
        <v/>
      </c>
      <c r="E471" s="5" t="s">
        <v>83</v>
      </c>
      <c r="F471" s="5" t="str">
        <f>'Employment Details'!D71</f>
        <v/>
      </c>
      <c r="G471" s="5" t="str">
        <f>IF(F471="","",IF(ISNUMBER(MATCH(F471,Setup!$D$6:$D$1000,0)),"OK","ORPHAN"))</f>
        <v/>
      </c>
    </row>
    <row r="472" spans="1:7" ht="15" customHeight="1" x14ac:dyDescent="0.35">
      <c r="A472" s="5" t="s">
        <v>239</v>
      </c>
      <c r="B472" s="5" t="s">
        <v>516</v>
      </c>
      <c r="C472" s="5">
        <f>'Employment Details'!A72</f>
        <v>0</v>
      </c>
      <c r="D472" s="5" t="str">
        <f>IFERROR(IF(C472="","",INDEX('Employee Master'!$B$5:$B$104,MATCH(C472,'Employee Master'!$A$5:$A$104,0))),"")</f>
        <v/>
      </c>
      <c r="E472" s="5" t="s">
        <v>83</v>
      </c>
      <c r="F472" s="5" t="str">
        <f>'Employment Details'!D72</f>
        <v/>
      </c>
      <c r="G472" s="5" t="str">
        <f>IF(F472="","",IF(ISNUMBER(MATCH(F472,Setup!$D$6:$D$1000,0)),"OK","ORPHAN"))</f>
        <v/>
      </c>
    </row>
    <row r="473" spans="1:7" ht="15" customHeight="1" x14ac:dyDescent="0.35">
      <c r="A473" s="5" t="s">
        <v>239</v>
      </c>
      <c r="B473" s="5" t="s">
        <v>517</v>
      </c>
      <c r="C473" s="5">
        <f>'Employment Details'!A73</f>
        <v>0</v>
      </c>
      <c r="D473" s="5" t="str">
        <f>IFERROR(IF(C473="","",INDEX('Employee Master'!$B$5:$B$104,MATCH(C473,'Employee Master'!$A$5:$A$104,0))),"")</f>
        <v/>
      </c>
      <c r="E473" s="5" t="s">
        <v>83</v>
      </c>
      <c r="F473" s="5" t="str">
        <f>'Employment Details'!D73</f>
        <v/>
      </c>
      <c r="G473" s="5" t="str">
        <f>IF(F473="","",IF(ISNUMBER(MATCH(F473,Setup!$D$6:$D$1000,0)),"OK","ORPHAN"))</f>
        <v/>
      </c>
    </row>
    <row r="474" spans="1:7" ht="15" customHeight="1" x14ac:dyDescent="0.35">
      <c r="A474" s="5" t="s">
        <v>239</v>
      </c>
      <c r="B474" s="5" t="s">
        <v>518</v>
      </c>
      <c r="C474" s="5">
        <f>'Employment Details'!A74</f>
        <v>0</v>
      </c>
      <c r="D474" s="5" t="str">
        <f>IFERROR(IF(C474="","",INDEX('Employee Master'!$B$5:$B$104,MATCH(C474,'Employee Master'!$A$5:$A$104,0))),"")</f>
        <v/>
      </c>
      <c r="E474" s="5" t="s">
        <v>83</v>
      </c>
      <c r="F474" s="5" t="str">
        <f>'Employment Details'!D74</f>
        <v/>
      </c>
      <c r="G474" s="5" t="str">
        <f>IF(F474="","",IF(ISNUMBER(MATCH(F474,Setup!$D$6:$D$1000,0)),"OK","ORPHAN"))</f>
        <v/>
      </c>
    </row>
    <row r="475" spans="1:7" ht="15" customHeight="1" x14ac:dyDescent="0.35">
      <c r="A475" s="5" t="s">
        <v>239</v>
      </c>
      <c r="B475" s="5" t="s">
        <v>519</v>
      </c>
      <c r="C475" s="5">
        <f>'Employment Details'!A75</f>
        <v>0</v>
      </c>
      <c r="D475" s="5" t="str">
        <f>IFERROR(IF(C475="","",INDEX('Employee Master'!$B$5:$B$104,MATCH(C475,'Employee Master'!$A$5:$A$104,0))),"")</f>
        <v/>
      </c>
      <c r="E475" s="5" t="s">
        <v>83</v>
      </c>
      <c r="F475" s="5" t="str">
        <f>'Employment Details'!D75</f>
        <v/>
      </c>
      <c r="G475" s="5" t="str">
        <f>IF(F475="","",IF(ISNUMBER(MATCH(F475,Setup!$D$6:$D$1000,0)),"OK","ORPHAN"))</f>
        <v/>
      </c>
    </row>
    <row r="476" spans="1:7" ht="15" customHeight="1" x14ac:dyDescent="0.35">
      <c r="A476" s="5" t="s">
        <v>239</v>
      </c>
      <c r="B476" s="5" t="s">
        <v>520</v>
      </c>
      <c r="C476" s="5">
        <f>'Employment Details'!A76</f>
        <v>0</v>
      </c>
      <c r="D476" s="5" t="str">
        <f>IFERROR(IF(C476="","",INDEX('Employee Master'!$B$5:$B$104,MATCH(C476,'Employee Master'!$A$5:$A$104,0))),"")</f>
        <v/>
      </c>
      <c r="E476" s="5" t="s">
        <v>83</v>
      </c>
      <c r="F476" s="5" t="str">
        <f>'Employment Details'!D76</f>
        <v/>
      </c>
      <c r="G476" s="5" t="str">
        <f>IF(F476="","",IF(ISNUMBER(MATCH(F476,Setup!$D$6:$D$1000,0)),"OK","ORPHAN"))</f>
        <v/>
      </c>
    </row>
    <row r="477" spans="1:7" ht="15" customHeight="1" x14ac:dyDescent="0.35">
      <c r="A477" s="5" t="s">
        <v>239</v>
      </c>
      <c r="B477" s="5" t="s">
        <v>521</v>
      </c>
      <c r="C477" s="5">
        <f>'Employment Details'!A77</f>
        <v>0</v>
      </c>
      <c r="D477" s="5" t="str">
        <f>IFERROR(IF(C477="","",INDEX('Employee Master'!$B$5:$B$104,MATCH(C477,'Employee Master'!$A$5:$A$104,0))),"")</f>
        <v/>
      </c>
      <c r="E477" s="5" t="s">
        <v>83</v>
      </c>
      <c r="F477" s="5" t="str">
        <f>'Employment Details'!D77</f>
        <v/>
      </c>
      <c r="G477" s="5" t="str">
        <f>IF(F477="","",IF(ISNUMBER(MATCH(F477,Setup!$D$6:$D$1000,0)),"OK","ORPHAN"))</f>
        <v/>
      </c>
    </row>
    <row r="478" spans="1:7" ht="15" customHeight="1" x14ac:dyDescent="0.35">
      <c r="A478" s="5" t="s">
        <v>239</v>
      </c>
      <c r="B478" s="5" t="s">
        <v>522</v>
      </c>
      <c r="C478" s="5">
        <f>'Employment Details'!A78</f>
        <v>0</v>
      </c>
      <c r="D478" s="5" t="str">
        <f>IFERROR(IF(C478="","",INDEX('Employee Master'!$B$5:$B$104,MATCH(C478,'Employee Master'!$A$5:$A$104,0))),"")</f>
        <v/>
      </c>
      <c r="E478" s="5" t="s">
        <v>83</v>
      </c>
      <c r="F478" s="5" t="str">
        <f>'Employment Details'!D78</f>
        <v/>
      </c>
      <c r="G478" s="5" t="str">
        <f>IF(F478="","",IF(ISNUMBER(MATCH(F478,Setup!$D$6:$D$1000,0)),"OK","ORPHAN"))</f>
        <v/>
      </c>
    </row>
    <row r="479" spans="1:7" ht="15" customHeight="1" x14ac:dyDescent="0.35">
      <c r="A479" s="5" t="s">
        <v>239</v>
      </c>
      <c r="B479" s="5" t="s">
        <v>523</v>
      </c>
      <c r="C479" s="5">
        <f>'Employment Details'!A79</f>
        <v>0</v>
      </c>
      <c r="D479" s="5" t="str">
        <f>IFERROR(IF(C479="","",INDEX('Employee Master'!$B$5:$B$104,MATCH(C479,'Employee Master'!$A$5:$A$104,0))),"")</f>
        <v/>
      </c>
      <c r="E479" s="5" t="s">
        <v>83</v>
      </c>
      <c r="F479" s="5" t="str">
        <f>'Employment Details'!D79</f>
        <v/>
      </c>
      <c r="G479" s="5" t="str">
        <f>IF(F479="","",IF(ISNUMBER(MATCH(F479,Setup!$D$6:$D$1000,0)),"OK","ORPHAN"))</f>
        <v/>
      </c>
    </row>
    <row r="480" spans="1:7" ht="15" customHeight="1" x14ac:dyDescent="0.35">
      <c r="A480" s="5" t="s">
        <v>239</v>
      </c>
      <c r="B480" s="5" t="s">
        <v>524</v>
      </c>
      <c r="C480" s="5">
        <f>'Employment Details'!A80</f>
        <v>0</v>
      </c>
      <c r="D480" s="5" t="str">
        <f>IFERROR(IF(C480="","",INDEX('Employee Master'!$B$5:$B$104,MATCH(C480,'Employee Master'!$A$5:$A$104,0))),"")</f>
        <v/>
      </c>
      <c r="E480" s="5" t="s">
        <v>83</v>
      </c>
      <c r="F480" s="5" t="str">
        <f>'Employment Details'!D80</f>
        <v/>
      </c>
      <c r="G480" s="5" t="str">
        <f>IF(F480="","",IF(ISNUMBER(MATCH(F480,Setup!$D$6:$D$1000,0)),"OK","ORPHAN"))</f>
        <v/>
      </c>
    </row>
    <row r="481" spans="1:7" ht="15" customHeight="1" x14ac:dyDescent="0.35">
      <c r="A481" s="5" t="s">
        <v>239</v>
      </c>
      <c r="B481" s="5" t="s">
        <v>525</v>
      </c>
      <c r="C481" s="5">
        <f>'Employment Details'!A81</f>
        <v>0</v>
      </c>
      <c r="D481" s="5" t="str">
        <f>IFERROR(IF(C481="","",INDEX('Employee Master'!$B$5:$B$104,MATCH(C481,'Employee Master'!$A$5:$A$104,0))),"")</f>
        <v/>
      </c>
      <c r="E481" s="5" t="s">
        <v>83</v>
      </c>
      <c r="F481" s="5" t="str">
        <f>'Employment Details'!D81</f>
        <v/>
      </c>
      <c r="G481" s="5" t="str">
        <f>IF(F481="","",IF(ISNUMBER(MATCH(F481,Setup!$D$6:$D$1000,0)),"OK","ORPHAN"))</f>
        <v/>
      </c>
    </row>
    <row r="482" spans="1:7" ht="15" customHeight="1" x14ac:dyDescent="0.35">
      <c r="A482" s="5" t="s">
        <v>239</v>
      </c>
      <c r="B482" s="5" t="s">
        <v>526</v>
      </c>
      <c r="C482" s="5">
        <f>'Employment Details'!A82</f>
        <v>0</v>
      </c>
      <c r="D482" s="5" t="str">
        <f>IFERROR(IF(C482="","",INDEX('Employee Master'!$B$5:$B$104,MATCH(C482,'Employee Master'!$A$5:$A$104,0))),"")</f>
        <v/>
      </c>
      <c r="E482" s="5" t="s">
        <v>83</v>
      </c>
      <c r="F482" s="5" t="str">
        <f>'Employment Details'!D82</f>
        <v/>
      </c>
      <c r="G482" s="5" t="str">
        <f>IF(F482="","",IF(ISNUMBER(MATCH(F482,Setup!$D$6:$D$1000,0)),"OK","ORPHAN"))</f>
        <v/>
      </c>
    </row>
    <row r="483" spans="1:7" ht="15" customHeight="1" x14ac:dyDescent="0.35">
      <c r="A483" s="5" t="s">
        <v>239</v>
      </c>
      <c r="B483" s="5" t="s">
        <v>527</v>
      </c>
      <c r="C483" s="5">
        <f>'Employment Details'!A83</f>
        <v>0</v>
      </c>
      <c r="D483" s="5" t="str">
        <f>IFERROR(IF(C483="","",INDEX('Employee Master'!$B$5:$B$104,MATCH(C483,'Employee Master'!$A$5:$A$104,0))),"")</f>
        <v/>
      </c>
      <c r="E483" s="5" t="s">
        <v>83</v>
      </c>
      <c r="F483" s="5" t="str">
        <f>'Employment Details'!D83</f>
        <v/>
      </c>
      <c r="G483" s="5" t="str">
        <f>IF(F483="","",IF(ISNUMBER(MATCH(F483,Setup!$D$6:$D$1000,0)),"OK","ORPHAN"))</f>
        <v/>
      </c>
    </row>
    <row r="484" spans="1:7" ht="15" customHeight="1" x14ac:dyDescent="0.35">
      <c r="A484" s="5" t="s">
        <v>239</v>
      </c>
      <c r="B484" s="5" t="s">
        <v>528</v>
      </c>
      <c r="C484" s="5">
        <f>'Employment Details'!A84</f>
        <v>0</v>
      </c>
      <c r="D484" s="5" t="str">
        <f>IFERROR(IF(C484="","",INDEX('Employee Master'!$B$5:$B$104,MATCH(C484,'Employee Master'!$A$5:$A$104,0))),"")</f>
        <v/>
      </c>
      <c r="E484" s="5" t="s">
        <v>83</v>
      </c>
      <c r="F484" s="5" t="str">
        <f>'Employment Details'!D84</f>
        <v/>
      </c>
      <c r="G484" s="5" t="str">
        <f>IF(F484="","",IF(ISNUMBER(MATCH(F484,Setup!$D$6:$D$1000,0)),"OK","ORPHAN"))</f>
        <v/>
      </c>
    </row>
    <row r="485" spans="1:7" ht="15" customHeight="1" x14ac:dyDescent="0.35">
      <c r="A485" s="5" t="s">
        <v>239</v>
      </c>
      <c r="B485" s="5" t="s">
        <v>529</v>
      </c>
      <c r="C485" s="5">
        <f>'Employment Details'!A85</f>
        <v>0</v>
      </c>
      <c r="D485" s="5" t="str">
        <f>IFERROR(IF(C485="","",INDEX('Employee Master'!$B$5:$B$104,MATCH(C485,'Employee Master'!$A$5:$A$104,0))),"")</f>
        <v/>
      </c>
      <c r="E485" s="5" t="s">
        <v>83</v>
      </c>
      <c r="F485" s="5" t="str">
        <f>'Employment Details'!D85</f>
        <v/>
      </c>
      <c r="G485" s="5" t="str">
        <f>IF(F485="","",IF(ISNUMBER(MATCH(F485,Setup!$D$6:$D$1000,0)),"OK","ORPHAN"))</f>
        <v/>
      </c>
    </row>
    <row r="486" spans="1:7" ht="15" customHeight="1" x14ac:dyDescent="0.35">
      <c r="A486" s="5" t="s">
        <v>239</v>
      </c>
      <c r="B486" s="5" t="s">
        <v>530</v>
      </c>
      <c r="C486" s="5">
        <f>'Employment Details'!A86</f>
        <v>0</v>
      </c>
      <c r="D486" s="5" t="str">
        <f>IFERROR(IF(C486="","",INDEX('Employee Master'!$B$5:$B$104,MATCH(C486,'Employee Master'!$A$5:$A$104,0))),"")</f>
        <v/>
      </c>
      <c r="E486" s="5" t="s">
        <v>83</v>
      </c>
      <c r="F486" s="5" t="str">
        <f>'Employment Details'!D86</f>
        <v/>
      </c>
      <c r="G486" s="5" t="str">
        <f>IF(F486="","",IF(ISNUMBER(MATCH(F486,Setup!$D$6:$D$1000,0)),"OK","ORPHAN"))</f>
        <v/>
      </c>
    </row>
    <row r="487" spans="1:7" ht="15" customHeight="1" x14ac:dyDescent="0.35">
      <c r="A487" s="5" t="s">
        <v>239</v>
      </c>
      <c r="B487" s="5" t="s">
        <v>531</v>
      </c>
      <c r="C487" s="5">
        <f>'Employment Details'!A87</f>
        <v>0</v>
      </c>
      <c r="D487" s="5" t="str">
        <f>IFERROR(IF(C487="","",INDEX('Employee Master'!$B$5:$B$104,MATCH(C487,'Employee Master'!$A$5:$A$104,0))),"")</f>
        <v/>
      </c>
      <c r="E487" s="5" t="s">
        <v>83</v>
      </c>
      <c r="F487" s="5" t="str">
        <f>'Employment Details'!D87</f>
        <v/>
      </c>
      <c r="G487" s="5" t="str">
        <f>IF(F487="","",IF(ISNUMBER(MATCH(F487,Setup!$D$6:$D$1000,0)),"OK","ORPHAN"))</f>
        <v/>
      </c>
    </row>
    <row r="488" spans="1:7" ht="15" customHeight="1" x14ac:dyDescent="0.35">
      <c r="A488" s="5" t="s">
        <v>239</v>
      </c>
      <c r="B488" s="5" t="s">
        <v>532</v>
      </c>
      <c r="C488" s="5">
        <f>'Employment Details'!A88</f>
        <v>0</v>
      </c>
      <c r="D488" s="5" t="str">
        <f>IFERROR(IF(C488="","",INDEX('Employee Master'!$B$5:$B$104,MATCH(C488,'Employee Master'!$A$5:$A$104,0))),"")</f>
        <v/>
      </c>
      <c r="E488" s="5" t="s">
        <v>83</v>
      </c>
      <c r="F488" s="5" t="str">
        <f>'Employment Details'!D88</f>
        <v/>
      </c>
      <c r="G488" s="5" t="str">
        <f>IF(F488="","",IF(ISNUMBER(MATCH(F488,Setup!$D$6:$D$1000,0)),"OK","ORPHAN"))</f>
        <v/>
      </c>
    </row>
    <row r="489" spans="1:7" ht="15" customHeight="1" x14ac:dyDescent="0.35">
      <c r="A489" s="5" t="s">
        <v>239</v>
      </c>
      <c r="B489" s="5" t="s">
        <v>533</v>
      </c>
      <c r="C489" s="5">
        <f>'Employment Details'!A89</f>
        <v>0</v>
      </c>
      <c r="D489" s="5" t="str">
        <f>IFERROR(IF(C489="","",INDEX('Employee Master'!$B$5:$B$104,MATCH(C489,'Employee Master'!$A$5:$A$104,0))),"")</f>
        <v/>
      </c>
      <c r="E489" s="5" t="s">
        <v>83</v>
      </c>
      <c r="F489" s="5" t="str">
        <f>'Employment Details'!D89</f>
        <v/>
      </c>
      <c r="G489" s="5" t="str">
        <f>IF(F489="","",IF(ISNUMBER(MATCH(F489,Setup!$D$6:$D$1000,0)),"OK","ORPHAN"))</f>
        <v/>
      </c>
    </row>
    <row r="490" spans="1:7" ht="15" customHeight="1" x14ac:dyDescent="0.35">
      <c r="A490" s="5" t="s">
        <v>239</v>
      </c>
      <c r="B490" s="5" t="s">
        <v>534</v>
      </c>
      <c r="C490" s="5">
        <f>'Employment Details'!A90</f>
        <v>0</v>
      </c>
      <c r="D490" s="5" t="str">
        <f>IFERROR(IF(C490="","",INDEX('Employee Master'!$B$5:$B$104,MATCH(C490,'Employee Master'!$A$5:$A$104,0))),"")</f>
        <v/>
      </c>
      <c r="E490" s="5" t="s">
        <v>83</v>
      </c>
      <c r="F490" s="5" t="str">
        <f>'Employment Details'!D90</f>
        <v/>
      </c>
      <c r="G490" s="5" t="str">
        <f>IF(F490="","",IF(ISNUMBER(MATCH(F490,Setup!$D$6:$D$1000,0)),"OK","ORPHAN"))</f>
        <v/>
      </c>
    </row>
    <row r="491" spans="1:7" ht="15" customHeight="1" x14ac:dyDescent="0.35">
      <c r="A491" s="5" t="s">
        <v>239</v>
      </c>
      <c r="B491" s="5" t="s">
        <v>535</v>
      </c>
      <c r="C491" s="5">
        <f>'Employment Details'!A91</f>
        <v>0</v>
      </c>
      <c r="D491" s="5" t="str">
        <f>IFERROR(IF(C491="","",INDEX('Employee Master'!$B$5:$B$104,MATCH(C491,'Employee Master'!$A$5:$A$104,0))),"")</f>
        <v/>
      </c>
      <c r="E491" s="5" t="s">
        <v>83</v>
      </c>
      <c r="F491" s="5" t="str">
        <f>'Employment Details'!D91</f>
        <v/>
      </c>
      <c r="G491" s="5" t="str">
        <f>IF(F491="","",IF(ISNUMBER(MATCH(F491,Setup!$D$6:$D$1000,0)),"OK","ORPHAN"))</f>
        <v/>
      </c>
    </row>
    <row r="492" spans="1:7" ht="15" customHeight="1" x14ac:dyDescent="0.35">
      <c r="A492" s="5" t="s">
        <v>239</v>
      </c>
      <c r="B492" s="5" t="s">
        <v>536</v>
      </c>
      <c r="C492" s="5">
        <f>'Employment Details'!A92</f>
        <v>0</v>
      </c>
      <c r="D492" s="5" t="str">
        <f>IFERROR(IF(C492="","",INDEX('Employee Master'!$B$5:$B$104,MATCH(C492,'Employee Master'!$A$5:$A$104,0))),"")</f>
        <v/>
      </c>
      <c r="E492" s="5" t="s">
        <v>83</v>
      </c>
      <c r="F492" s="5" t="str">
        <f>'Employment Details'!D92</f>
        <v/>
      </c>
      <c r="G492" s="5" t="str">
        <f>IF(F492="","",IF(ISNUMBER(MATCH(F492,Setup!$D$6:$D$1000,0)),"OK","ORPHAN"))</f>
        <v/>
      </c>
    </row>
    <row r="493" spans="1:7" ht="15" customHeight="1" x14ac:dyDescent="0.35">
      <c r="A493" s="5" t="s">
        <v>239</v>
      </c>
      <c r="B493" s="5" t="s">
        <v>537</v>
      </c>
      <c r="C493" s="5">
        <f>'Employment Details'!A93</f>
        <v>0</v>
      </c>
      <c r="D493" s="5" t="str">
        <f>IFERROR(IF(C493="","",INDEX('Employee Master'!$B$5:$B$104,MATCH(C493,'Employee Master'!$A$5:$A$104,0))),"")</f>
        <v/>
      </c>
      <c r="E493" s="5" t="s">
        <v>83</v>
      </c>
      <c r="F493" s="5" t="str">
        <f>'Employment Details'!D93</f>
        <v/>
      </c>
      <c r="G493" s="5" t="str">
        <f>IF(F493="","",IF(ISNUMBER(MATCH(F493,Setup!$D$6:$D$1000,0)),"OK","ORPHAN"))</f>
        <v/>
      </c>
    </row>
    <row r="494" spans="1:7" ht="15" customHeight="1" x14ac:dyDescent="0.35">
      <c r="A494" s="5" t="s">
        <v>239</v>
      </c>
      <c r="B494" s="5" t="s">
        <v>538</v>
      </c>
      <c r="C494" s="5">
        <f>'Employment Details'!A94</f>
        <v>0</v>
      </c>
      <c r="D494" s="5" t="str">
        <f>IFERROR(IF(C494="","",INDEX('Employee Master'!$B$5:$B$104,MATCH(C494,'Employee Master'!$A$5:$A$104,0))),"")</f>
        <v/>
      </c>
      <c r="E494" s="5" t="s">
        <v>83</v>
      </c>
      <c r="F494" s="5" t="str">
        <f>'Employment Details'!D94</f>
        <v/>
      </c>
      <c r="G494" s="5" t="str">
        <f>IF(F494="","",IF(ISNUMBER(MATCH(F494,Setup!$D$6:$D$1000,0)),"OK","ORPHAN"))</f>
        <v/>
      </c>
    </row>
    <row r="495" spans="1:7" ht="15" customHeight="1" x14ac:dyDescent="0.35">
      <c r="A495" s="5" t="s">
        <v>239</v>
      </c>
      <c r="B495" s="5" t="s">
        <v>539</v>
      </c>
      <c r="C495" s="5">
        <f>'Employment Details'!A95</f>
        <v>0</v>
      </c>
      <c r="D495" s="5" t="str">
        <f>IFERROR(IF(C495="","",INDEX('Employee Master'!$B$5:$B$104,MATCH(C495,'Employee Master'!$A$5:$A$104,0))),"")</f>
        <v/>
      </c>
      <c r="E495" s="5" t="s">
        <v>83</v>
      </c>
      <c r="F495" s="5" t="str">
        <f>'Employment Details'!D95</f>
        <v/>
      </c>
      <c r="G495" s="5" t="str">
        <f>IF(F495="","",IF(ISNUMBER(MATCH(F495,Setup!$D$6:$D$1000,0)),"OK","ORPHAN"))</f>
        <v/>
      </c>
    </row>
    <row r="496" spans="1:7" ht="15" customHeight="1" x14ac:dyDescent="0.35">
      <c r="A496" s="5" t="s">
        <v>239</v>
      </c>
      <c r="B496" s="5" t="s">
        <v>540</v>
      </c>
      <c r="C496" s="5">
        <f>'Employment Details'!A96</f>
        <v>0</v>
      </c>
      <c r="D496" s="5" t="str">
        <f>IFERROR(IF(C496="","",INDEX('Employee Master'!$B$5:$B$104,MATCH(C496,'Employee Master'!$A$5:$A$104,0))),"")</f>
        <v/>
      </c>
      <c r="E496" s="5" t="s">
        <v>83</v>
      </c>
      <c r="F496" s="5" t="str">
        <f>'Employment Details'!D96</f>
        <v/>
      </c>
      <c r="G496" s="5" t="str">
        <f>IF(F496="","",IF(ISNUMBER(MATCH(F496,Setup!$D$6:$D$1000,0)),"OK","ORPHAN"))</f>
        <v/>
      </c>
    </row>
    <row r="497" spans="1:7" ht="15" customHeight="1" x14ac:dyDescent="0.35">
      <c r="A497" s="5" t="s">
        <v>239</v>
      </c>
      <c r="B497" s="5" t="s">
        <v>541</v>
      </c>
      <c r="C497" s="5">
        <f>'Employment Details'!A97</f>
        <v>0</v>
      </c>
      <c r="D497" s="5" t="str">
        <f>IFERROR(IF(C497="","",INDEX('Employee Master'!$B$5:$B$104,MATCH(C497,'Employee Master'!$A$5:$A$104,0))),"")</f>
        <v/>
      </c>
      <c r="E497" s="5" t="s">
        <v>83</v>
      </c>
      <c r="F497" s="5" t="str">
        <f>'Employment Details'!D97</f>
        <v/>
      </c>
      <c r="G497" s="5" t="str">
        <f>IF(F497="","",IF(ISNUMBER(MATCH(F497,Setup!$D$6:$D$1000,0)),"OK","ORPHAN"))</f>
        <v/>
      </c>
    </row>
    <row r="498" spans="1:7" ht="15" customHeight="1" x14ac:dyDescent="0.35">
      <c r="A498" s="5" t="s">
        <v>239</v>
      </c>
      <c r="B498" s="5" t="s">
        <v>542</v>
      </c>
      <c r="C498" s="5">
        <f>'Employment Details'!A98</f>
        <v>0</v>
      </c>
      <c r="D498" s="5" t="str">
        <f>IFERROR(IF(C498="","",INDEX('Employee Master'!$B$5:$B$104,MATCH(C498,'Employee Master'!$A$5:$A$104,0))),"")</f>
        <v/>
      </c>
      <c r="E498" s="5" t="s">
        <v>83</v>
      </c>
      <c r="F498" s="5" t="str">
        <f>'Employment Details'!D98</f>
        <v/>
      </c>
      <c r="G498" s="5" t="str">
        <f>IF(F498="","",IF(ISNUMBER(MATCH(F498,Setup!$D$6:$D$1000,0)),"OK","ORPHAN"))</f>
        <v/>
      </c>
    </row>
    <row r="499" spans="1:7" ht="15" customHeight="1" x14ac:dyDescent="0.35">
      <c r="A499" s="5" t="s">
        <v>239</v>
      </c>
      <c r="B499" s="5" t="s">
        <v>543</v>
      </c>
      <c r="C499" s="5">
        <f>'Employment Details'!A99</f>
        <v>0</v>
      </c>
      <c r="D499" s="5" t="str">
        <f>IFERROR(IF(C499="","",INDEX('Employee Master'!$B$5:$B$104,MATCH(C499,'Employee Master'!$A$5:$A$104,0))),"")</f>
        <v/>
      </c>
      <c r="E499" s="5" t="s">
        <v>83</v>
      </c>
      <c r="F499" s="5" t="str">
        <f>'Employment Details'!D99</f>
        <v/>
      </c>
      <c r="G499" s="5" t="str">
        <f>IF(F499="","",IF(ISNUMBER(MATCH(F499,Setup!$D$6:$D$1000,0)),"OK","ORPHAN"))</f>
        <v/>
      </c>
    </row>
    <row r="500" spans="1:7" ht="15" customHeight="1" x14ac:dyDescent="0.35">
      <c r="A500" s="5" t="s">
        <v>239</v>
      </c>
      <c r="B500" s="5" t="s">
        <v>544</v>
      </c>
      <c r="C500" s="5">
        <f>'Employment Details'!A100</f>
        <v>0</v>
      </c>
      <c r="D500" s="5" t="str">
        <f>IFERROR(IF(C500="","",INDEX('Employee Master'!$B$5:$B$104,MATCH(C500,'Employee Master'!$A$5:$A$104,0))),"")</f>
        <v/>
      </c>
      <c r="E500" s="5" t="s">
        <v>83</v>
      </c>
      <c r="F500" s="5" t="str">
        <f>'Employment Details'!D100</f>
        <v/>
      </c>
      <c r="G500" s="5" t="str">
        <f>IF(F500="","",IF(ISNUMBER(MATCH(F500,Setup!$D$6:$D$1000,0)),"OK","ORPHAN"))</f>
        <v/>
      </c>
    </row>
    <row r="501" spans="1:7" ht="15" customHeight="1" x14ac:dyDescent="0.35">
      <c r="A501" s="5" t="s">
        <v>239</v>
      </c>
      <c r="B501" s="5" t="s">
        <v>545</v>
      </c>
      <c r="C501" s="5">
        <f>'Employment Details'!A101</f>
        <v>0</v>
      </c>
      <c r="D501" s="5" t="str">
        <f>IFERROR(IF(C501="","",INDEX('Employee Master'!$B$5:$B$104,MATCH(C501,'Employee Master'!$A$5:$A$104,0))),"")</f>
        <v/>
      </c>
      <c r="E501" s="5" t="s">
        <v>83</v>
      </c>
      <c r="F501" s="5" t="str">
        <f>'Employment Details'!D101</f>
        <v/>
      </c>
      <c r="G501" s="5" t="str">
        <f>IF(F501="","",IF(ISNUMBER(MATCH(F501,Setup!$D$6:$D$1000,0)),"OK","ORPHAN"))</f>
        <v/>
      </c>
    </row>
    <row r="502" spans="1:7" ht="15" customHeight="1" x14ac:dyDescent="0.35">
      <c r="A502" s="5" t="s">
        <v>239</v>
      </c>
      <c r="B502" s="5" t="s">
        <v>546</v>
      </c>
      <c r="C502" s="5">
        <f>'Employment Details'!A102</f>
        <v>0</v>
      </c>
      <c r="D502" s="5" t="str">
        <f>IFERROR(IF(C502="","",INDEX('Employee Master'!$B$5:$B$104,MATCH(C502,'Employee Master'!$A$5:$A$104,0))),"")</f>
        <v/>
      </c>
      <c r="E502" s="5" t="s">
        <v>83</v>
      </c>
      <c r="F502" s="5" t="str">
        <f>'Employment Details'!D102</f>
        <v/>
      </c>
      <c r="G502" s="5" t="str">
        <f>IF(F502="","",IF(ISNUMBER(MATCH(F502,Setup!$D$6:$D$1000,0)),"OK","ORPHAN"))</f>
        <v/>
      </c>
    </row>
    <row r="503" spans="1:7" ht="15" customHeight="1" x14ac:dyDescent="0.35">
      <c r="A503" s="5" t="s">
        <v>239</v>
      </c>
      <c r="B503" s="5" t="s">
        <v>547</v>
      </c>
      <c r="C503" s="5">
        <f>'Employment Details'!A103</f>
        <v>0</v>
      </c>
      <c r="D503" s="5" t="str">
        <f>IFERROR(IF(C503="","",INDEX('Employee Master'!$B$5:$B$104,MATCH(C503,'Employee Master'!$A$5:$A$104,0))),"")</f>
        <v/>
      </c>
      <c r="E503" s="5" t="s">
        <v>83</v>
      </c>
      <c r="F503" s="5" t="str">
        <f>'Employment Details'!D103</f>
        <v/>
      </c>
      <c r="G503" s="5" t="str">
        <f>IF(F503="","",IF(ISNUMBER(MATCH(F503,Setup!$D$6:$D$1000,0)),"OK","ORPHAN"))</f>
        <v/>
      </c>
    </row>
    <row r="504" spans="1:7" ht="15" customHeight="1" x14ac:dyDescent="0.35">
      <c r="A504" s="5" t="s">
        <v>239</v>
      </c>
      <c r="B504" s="5" t="s">
        <v>548</v>
      </c>
      <c r="C504" s="5">
        <f>'Employment Details'!A104</f>
        <v>0</v>
      </c>
      <c r="D504" s="5" t="str">
        <f>IFERROR(IF(C504="","",INDEX('Employee Master'!$B$5:$B$104,MATCH(C504,'Employee Master'!$A$5:$A$104,0))),"")</f>
        <v/>
      </c>
      <c r="E504" s="5" t="s">
        <v>83</v>
      </c>
      <c r="F504" s="5" t="str">
        <f>'Employment Details'!D104</f>
        <v/>
      </c>
      <c r="G504" s="5" t="str">
        <f>IF(F504="","",IF(ISNUMBER(MATCH(F504,Setup!$D$6:$D$1000,0)),"OK","ORPHAN"))</f>
        <v/>
      </c>
    </row>
    <row r="505" spans="1:7" ht="15" customHeight="1" x14ac:dyDescent="0.35">
      <c r="A505" s="5" t="s">
        <v>258</v>
      </c>
      <c r="B505" s="5" t="s">
        <v>449</v>
      </c>
      <c r="C505" s="5" t="str">
        <f>Performance!A5</f>
        <v>EMP-001</v>
      </c>
      <c r="D505" s="5" t="str">
        <f>IFERROR(IF(C505="","",INDEX('Employee Master'!$B$5:$B$104,MATCH(C505,'Employee Master'!$A$5:$A$104,0))),"")</f>
        <v>Anita Sookhai</v>
      </c>
      <c r="E505" s="5" t="s">
        <v>261</v>
      </c>
      <c r="F505" s="5" t="str">
        <f>Performance!D5</f>
        <v>4 - Exceeds</v>
      </c>
      <c r="G505" s="5" t="str">
        <f>IF(F505="","",IF(ISNUMBER(MATCH(F505,Setup!$G$6:$G$1000,0)),"OK","ORPHAN"))</f>
        <v>OK</v>
      </c>
    </row>
    <row r="506" spans="1:7" ht="15" customHeight="1" x14ac:dyDescent="0.35">
      <c r="A506" s="5" t="s">
        <v>258</v>
      </c>
      <c r="B506" s="5" t="s">
        <v>450</v>
      </c>
      <c r="C506" s="5" t="str">
        <f>Performance!A6</f>
        <v>EMP-002</v>
      </c>
      <c r="D506" s="5" t="str">
        <f>IFERROR(IF(C506="","",INDEX('Employee Master'!$B$5:$B$104,MATCH(C506,'Employee Master'!$A$5:$A$104,0))),"")</f>
        <v>Reuben Mohammed</v>
      </c>
      <c r="E506" s="5" t="s">
        <v>261</v>
      </c>
      <c r="F506" s="5">
        <f>Performance!D6</f>
        <v>0</v>
      </c>
      <c r="G506" s="5" t="str">
        <f>IF(F506="","",IF(ISNUMBER(MATCH(F506,Setup!$G$6:$G$1000,0)),"OK","ORPHAN"))</f>
        <v>ORPHAN</v>
      </c>
    </row>
    <row r="507" spans="1:7" ht="15" customHeight="1" x14ac:dyDescent="0.35">
      <c r="A507" s="5" t="s">
        <v>258</v>
      </c>
      <c r="B507" s="5" t="s">
        <v>451</v>
      </c>
      <c r="C507" s="5">
        <f>Performance!A7</f>
        <v>0</v>
      </c>
      <c r="D507" s="5" t="str">
        <f>IFERROR(IF(C507="","",INDEX('Employee Master'!$B$5:$B$104,MATCH(C507,'Employee Master'!$A$5:$A$104,0))),"")</f>
        <v/>
      </c>
      <c r="E507" s="5" t="s">
        <v>261</v>
      </c>
      <c r="F507" s="5">
        <f>Performance!D7</f>
        <v>0</v>
      </c>
      <c r="G507" s="5" t="str">
        <f>IF(F507="","",IF(ISNUMBER(MATCH(F507,Setup!$G$6:$G$1000,0)),"OK","ORPHAN"))</f>
        <v>ORPHAN</v>
      </c>
    </row>
    <row r="508" spans="1:7" ht="15" customHeight="1" x14ac:dyDescent="0.35">
      <c r="A508" s="5" t="s">
        <v>258</v>
      </c>
      <c r="B508" s="5" t="s">
        <v>452</v>
      </c>
      <c r="C508" s="5">
        <f>Performance!A8</f>
        <v>0</v>
      </c>
      <c r="D508" s="5" t="str">
        <f>IFERROR(IF(C508="","",INDEX('Employee Master'!$B$5:$B$104,MATCH(C508,'Employee Master'!$A$5:$A$104,0))),"")</f>
        <v/>
      </c>
      <c r="E508" s="5" t="s">
        <v>261</v>
      </c>
      <c r="F508" s="5">
        <f>Performance!D8</f>
        <v>0</v>
      </c>
      <c r="G508" s="5" t="str">
        <f>IF(F508="","",IF(ISNUMBER(MATCH(F508,Setup!$G$6:$G$1000,0)),"OK","ORPHAN"))</f>
        <v>ORPHAN</v>
      </c>
    </row>
    <row r="509" spans="1:7" ht="15" customHeight="1" x14ac:dyDescent="0.35">
      <c r="A509" s="5" t="s">
        <v>258</v>
      </c>
      <c r="B509" s="5" t="s">
        <v>453</v>
      </c>
      <c r="C509" s="5">
        <f>Performance!A9</f>
        <v>0</v>
      </c>
      <c r="D509" s="5" t="str">
        <f>IFERROR(IF(C509="","",INDEX('Employee Master'!$B$5:$B$104,MATCH(C509,'Employee Master'!$A$5:$A$104,0))),"")</f>
        <v/>
      </c>
      <c r="E509" s="5" t="s">
        <v>261</v>
      </c>
      <c r="F509" s="5">
        <f>Performance!D9</f>
        <v>0</v>
      </c>
      <c r="G509" s="5" t="str">
        <f>IF(F509="","",IF(ISNUMBER(MATCH(F509,Setup!$G$6:$G$1000,0)),"OK","ORPHAN"))</f>
        <v>ORPHAN</v>
      </c>
    </row>
    <row r="510" spans="1:7" ht="15" customHeight="1" x14ac:dyDescent="0.35">
      <c r="A510" s="5" t="s">
        <v>258</v>
      </c>
      <c r="B510" s="5" t="s">
        <v>454</v>
      </c>
      <c r="C510" s="5">
        <f>Performance!A10</f>
        <v>0</v>
      </c>
      <c r="D510" s="5" t="str">
        <f>IFERROR(IF(C510="","",INDEX('Employee Master'!$B$5:$B$104,MATCH(C510,'Employee Master'!$A$5:$A$104,0))),"")</f>
        <v/>
      </c>
      <c r="E510" s="5" t="s">
        <v>261</v>
      </c>
      <c r="F510" s="5">
        <f>Performance!D10</f>
        <v>0</v>
      </c>
      <c r="G510" s="5" t="str">
        <f>IF(F510="","",IF(ISNUMBER(MATCH(F510,Setup!$G$6:$G$1000,0)),"OK","ORPHAN"))</f>
        <v>ORPHAN</v>
      </c>
    </row>
    <row r="511" spans="1:7" ht="15" customHeight="1" x14ac:dyDescent="0.35">
      <c r="A511" s="5" t="s">
        <v>258</v>
      </c>
      <c r="B511" s="5" t="s">
        <v>455</v>
      </c>
      <c r="C511" s="5">
        <f>Performance!A11</f>
        <v>0</v>
      </c>
      <c r="D511" s="5" t="str">
        <f>IFERROR(IF(C511="","",INDEX('Employee Master'!$B$5:$B$104,MATCH(C511,'Employee Master'!$A$5:$A$104,0))),"")</f>
        <v/>
      </c>
      <c r="E511" s="5" t="s">
        <v>261</v>
      </c>
      <c r="F511" s="5">
        <f>Performance!D11</f>
        <v>0</v>
      </c>
      <c r="G511" s="5" t="str">
        <f>IF(F511="","",IF(ISNUMBER(MATCH(F511,Setup!$G$6:$G$1000,0)),"OK","ORPHAN"))</f>
        <v>ORPHAN</v>
      </c>
    </row>
    <row r="512" spans="1:7" ht="15" customHeight="1" x14ac:dyDescent="0.35">
      <c r="A512" s="5" t="s">
        <v>258</v>
      </c>
      <c r="B512" s="5" t="s">
        <v>456</v>
      </c>
      <c r="C512" s="5">
        <f>Performance!A12</f>
        <v>0</v>
      </c>
      <c r="D512" s="5" t="str">
        <f>IFERROR(IF(C512="","",INDEX('Employee Master'!$B$5:$B$104,MATCH(C512,'Employee Master'!$A$5:$A$104,0))),"")</f>
        <v/>
      </c>
      <c r="E512" s="5" t="s">
        <v>261</v>
      </c>
      <c r="F512" s="5">
        <f>Performance!D12</f>
        <v>0</v>
      </c>
      <c r="G512" s="5" t="str">
        <f>IF(F512="","",IF(ISNUMBER(MATCH(F512,Setup!$G$6:$G$1000,0)),"OK","ORPHAN"))</f>
        <v>ORPHAN</v>
      </c>
    </row>
    <row r="513" spans="1:7" ht="15" customHeight="1" x14ac:dyDescent="0.35">
      <c r="A513" s="5" t="s">
        <v>258</v>
      </c>
      <c r="B513" s="5" t="s">
        <v>457</v>
      </c>
      <c r="C513" s="5">
        <f>Performance!A13</f>
        <v>0</v>
      </c>
      <c r="D513" s="5" t="str">
        <f>IFERROR(IF(C513="","",INDEX('Employee Master'!$B$5:$B$104,MATCH(C513,'Employee Master'!$A$5:$A$104,0))),"")</f>
        <v/>
      </c>
      <c r="E513" s="5" t="s">
        <v>261</v>
      </c>
      <c r="F513" s="5">
        <f>Performance!D13</f>
        <v>0</v>
      </c>
      <c r="G513" s="5" t="str">
        <f>IF(F513="","",IF(ISNUMBER(MATCH(F513,Setup!$G$6:$G$1000,0)),"OK","ORPHAN"))</f>
        <v>ORPHAN</v>
      </c>
    </row>
    <row r="514" spans="1:7" ht="15" customHeight="1" x14ac:dyDescent="0.35">
      <c r="A514" s="5" t="s">
        <v>258</v>
      </c>
      <c r="B514" s="5" t="s">
        <v>458</v>
      </c>
      <c r="C514" s="5">
        <f>Performance!A14</f>
        <v>0</v>
      </c>
      <c r="D514" s="5" t="str">
        <f>IFERROR(IF(C514="","",INDEX('Employee Master'!$B$5:$B$104,MATCH(C514,'Employee Master'!$A$5:$A$104,0))),"")</f>
        <v/>
      </c>
      <c r="E514" s="5" t="s">
        <v>261</v>
      </c>
      <c r="F514" s="5">
        <f>Performance!D14</f>
        <v>0</v>
      </c>
      <c r="G514" s="5" t="str">
        <f>IF(F514="","",IF(ISNUMBER(MATCH(F514,Setup!$G$6:$G$1000,0)),"OK","ORPHAN"))</f>
        <v>ORPHAN</v>
      </c>
    </row>
    <row r="515" spans="1:7" ht="15" customHeight="1" x14ac:dyDescent="0.35">
      <c r="A515" s="5" t="s">
        <v>258</v>
      </c>
      <c r="B515" s="5" t="s">
        <v>459</v>
      </c>
      <c r="C515" s="5">
        <f>Performance!A15</f>
        <v>0</v>
      </c>
      <c r="D515" s="5" t="str">
        <f>IFERROR(IF(C515="","",INDEX('Employee Master'!$B$5:$B$104,MATCH(C515,'Employee Master'!$A$5:$A$104,0))),"")</f>
        <v/>
      </c>
      <c r="E515" s="5" t="s">
        <v>261</v>
      </c>
      <c r="F515" s="5">
        <f>Performance!D15</f>
        <v>0</v>
      </c>
      <c r="G515" s="5" t="str">
        <f>IF(F515="","",IF(ISNUMBER(MATCH(F515,Setup!$G$6:$G$1000,0)),"OK","ORPHAN"))</f>
        <v>ORPHAN</v>
      </c>
    </row>
    <row r="516" spans="1:7" ht="15" customHeight="1" x14ac:dyDescent="0.35">
      <c r="A516" s="5" t="s">
        <v>258</v>
      </c>
      <c r="B516" s="5" t="s">
        <v>460</v>
      </c>
      <c r="C516" s="5">
        <f>Performance!A16</f>
        <v>0</v>
      </c>
      <c r="D516" s="5" t="str">
        <f>IFERROR(IF(C516="","",INDEX('Employee Master'!$B$5:$B$104,MATCH(C516,'Employee Master'!$A$5:$A$104,0))),"")</f>
        <v/>
      </c>
      <c r="E516" s="5" t="s">
        <v>261</v>
      </c>
      <c r="F516" s="5">
        <f>Performance!D16</f>
        <v>0</v>
      </c>
      <c r="G516" s="5" t="str">
        <f>IF(F516="","",IF(ISNUMBER(MATCH(F516,Setup!$G$6:$G$1000,0)),"OK","ORPHAN"))</f>
        <v>ORPHAN</v>
      </c>
    </row>
    <row r="517" spans="1:7" ht="15" customHeight="1" x14ac:dyDescent="0.35">
      <c r="A517" s="5" t="s">
        <v>258</v>
      </c>
      <c r="B517" s="5" t="s">
        <v>461</v>
      </c>
      <c r="C517" s="5">
        <f>Performance!A17</f>
        <v>0</v>
      </c>
      <c r="D517" s="5" t="str">
        <f>IFERROR(IF(C517="","",INDEX('Employee Master'!$B$5:$B$104,MATCH(C517,'Employee Master'!$A$5:$A$104,0))),"")</f>
        <v/>
      </c>
      <c r="E517" s="5" t="s">
        <v>261</v>
      </c>
      <c r="F517" s="5">
        <f>Performance!D17</f>
        <v>0</v>
      </c>
      <c r="G517" s="5" t="str">
        <f>IF(F517="","",IF(ISNUMBER(MATCH(F517,Setup!$G$6:$G$1000,0)),"OK","ORPHAN"))</f>
        <v>ORPHAN</v>
      </c>
    </row>
    <row r="518" spans="1:7" ht="15" customHeight="1" x14ac:dyDescent="0.35">
      <c r="A518" s="5" t="s">
        <v>258</v>
      </c>
      <c r="B518" s="5" t="s">
        <v>462</v>
      </c>
      <c r="C518" s="5">
        <f>Performance!A18</f>
        <v>0</v>
      </c>
      <c r="D518" s="5" t="str">
        <f>IFERROR(IF(C518="","",INDEX('Employee Master'!$B$5:$B$104,MATCH(C518,'Employee Master'!$A$5:$A$104,0))),"")</f>
        <v/>
      </c>
      <c r="E518" s="5" t="s">
        <v>261</v>
      </c>
      <c r="F518" s="5">
        <f>Performance!D18</f>
        <v>0</v>
      </c>
      <c r="G518" s="5" t="str">
        <f>IF(F518="","",IF(ISNUMBER(MATCH(F518,Setup!$G$6:$G$1000,0)),"OK","ORPHAN"))</f>
        <v>ORPHAN</v>
      </c>
    </row>
    <row r="519" spans="1:7" ht="15" customHeight="1" x14ac:dyDescent="0.35">
      <c r="A519" s="5" t="s">
        <v>258</v>
      </c>
      <c r="B519" s="5" t="s">
        <v>463</v>
      </c>
      <c r="C519" s="5">
        <f>Performance!A19</f>
        <v>0</v>
      </c>
      <c r="D519" s="5" t="str">
        <f>IFERROR(IF(C519="","",INDEX('Employee Master'!$B$5:$B$104,MATCH(C519,'Employee Master'!$A$5:$A$104,0))),"")</f>
        <v/>
      </c>
      <c r="E519" s="5" t="s">
        <v>261</v>
      </c>
      <c r="F519" s="5">
        <f>Performance!D19</f>
        <v>0</v>
      </c>
      <c r="G519" s="5" t="str">
        <f>IF(F519="","",IF(ISNUMBER(MATCH(F519,Setup!$G$6:$G$1000,0)),"OK","ORPHAN"))</f>
        <v>ORPHAN</v>
      </c>
    </row>
    <row r="520" spans="1:7" ht="15" customHeight="1" x14ac:dyDescent="0.35">
      <c r="A520" s="5" t="s">
        <v>258</v>
      </c>
      <c r="B520" s="5" t="s">
        <v>464</v>
      </c>
      <c r="C520" s="5">
        <f>Performance!A20</f>
        <v>0</v>
      </c>
      <c r="D520" s="5" t="str">
        <f>IFERROR(IF(C520="","",INDEX('Employee Master'!$B$5:$B$104,MATCH(C520,'Employee Master'!$A$5:$A$104,0))),"")</f>
        <v/>
      </c>
      <c r="E520" s="5" t="s">
        <v>261</v>
      </c>
      <c r="F520" s="5">
        <f>Performance!D20</f>
        <v>0</v>
      </c>
      <c r="G520" s="5" t="str">
        <f>IF(F520="","",IF(ISNUMBER(MATCH(F520,Setup!$G$6:$G$1000,0)),"OK","ORPHAN"))</f>
        <v>ORPHAN</v>
      </c>
    </row>
    <row r="521" spans="1:7" ht="15" customHeight="1" x14ac:dyDescent="0.35">
      <c r="A521" s="5" t="s">
        <v>258</v>
      </c>
      <c r="B521" s="5" t="s">
        <v>465</v>
      </c>
      <c r="C521" s="5">
        <f>Performance!A21</f>
        <v>0</v>
      </c>
      <c r="D521" s="5" t="str">
        <f>IFERROR(IF(C521="","",INDEX('Employee Master'!$B$5:$B$104,MATCH(C521,'Employee Master'!$A$5:$A$104,0))),"")</f>
        <v/>
      </c>
      <c r="E521" s="5" t="s">
        <v>261</v>
      </c>
      <c r="F521" s="5">
        <f>Performance!D21</f>
        <v>0</v>
      </c>
      <c r="G521" s="5" t="str">
        <f>IF(F521="","",IF(ISNUMBER(MATCH(F521,Setup!$G$6:$G$1000,0)),"OK","ORPHAN"))</f>
        <v>ORPHAN</v>
      </c>
    </row>
    <row r="522" spans="1:7" ht="15" customHeight="1" x14ac:dyDescent="0.35">
      <c r="A522" s="5" t="s">
        <v>258</v>
      </c>
      <c r="B522" s="5" t="s">
        <v>466</v>
      </c>
      <c r="C522" s="5">
        <f>Performance!A22</f>
        <v>0</v>
      </c>
      <c r="D522" s="5" t="str">
        <f>IFERROR(IF(C522="","",INDEX('Employee Master'!$B$5:$B$104,MATCH(C522,'Employee Master'!$A$5:$A$104,0))),"")</f>
        <v/>
      </c>
      <c r="E522" s="5" t="s">
        <v>261</v>
      </c>
      <c r="F522" s="5">
        <f>Performance!D22</f>
        <v>0</v>
      </c>
      <c r="G522" s="5" t="str">
        <f>IF(F522="","",IF(ISNUMBER(MATCH(F522,Setup!$G$6:$G$1000,0)),"OK","ORPHAN"))</f>
        <v>ORPHAN</v>
      </c>
    </row>
    <row r="523" spans="1:7" ht="15" customHeight="1" x14ac:dyDescent="0.35">
      <c r="A523" s="5" t="s">
        <v>258</v>
      </c>
      <c r="B523" s="5" t="s">
        <v>467</v>
      </c>
      <c r="C523" s="5">
        <f>Performance!A23</f>
        <v>0</v>
      </c>
      <c r="D523" s="5" t="str">
        <f>IFERROR(IF(C523="","",INDEX('Employee Master'!$B$5:$B$104,MATCH(C523,'Employee Master'!$A$5:$A$104,0))),"")</f>
        <v/>
      </c>
      <c r="E523" s="5" t="s">
        <v>261</v>
      </c>
      <c r="F523" s="5">
        <f>Performance!D23</f>
        <v>0</v>
      </c>
      <c r="G523" s="5" t="str">
        <f>IF(F523="","",IF(ISNUMBER(MATCH(F523,Setup!$G$6:$G$1000,0)),"OK","ORPHAN"))</f>
        <v>ORPHAN</v>
      </c>
    </row>
    <row r="524" spans="1:7" ht="15" customHeight="1" x14ac:dyDescent="0.35">
      <c r="A524" s="5" t="s">
        <v>258</v>
      </c>
      <c r="B524" s="5" t="s">
        <v>468</v>
      </c>
      <c r="C524" s="5">
        <f>Performance!A24</f>
        <v>0</v>
      </c>
      <c r="D524" s="5" t="str">
        <f>IFERROR(IF(C524="","",INDEX('Employee Master'!$B$5:$B$104,MATCH(C524,'Employee Master'!$A$5:$A$104,0))),"")</f>
        <v/>
      </c>
      <c r="E524" s="5" t="s">
        <v>261</v>
      </c>
      <c r="F524" s="5">
        <f>Performance!D24</f>
        <v>0</v>
      </c>
      <c r="G524" s="5" t="str">
        <f>IF(F524="","",IF(ISNUMBER(MATCH(F524,Setup!$G$6:$G$1000,0)),"OK","ORPHAN"))</f>
        <v>ORPHAN</v>
      </c>
    </row>
    <row r="525" spans="1:7" ht="15" customHeight="1" x14ac:dyDescent="0.35">
      <c r="A525" s="5" t="s">
        <v>258</v>
      </c>
      <c r="B525" s="5" t="s">
        <v>469</v>
      </c>
      <c r="C525" s="5">
        <f>Performance!A25</f>
        <v>0</v>
      </c>
      <c r="D525" s="5" t="str">
        <f>IFERROR(IF(C525="","",INDEX('Employee Master'!$B$5:$B$104,MATCH(C525,'Employee Master'!$A$5:$A$104,0))),"")</f>
        <v/>
      </c>
      <c r="E525" s="5" t="s">
        <v>261</v>
      </c>
      <c r="F525" s="5">
        <f>Performance!D25</f>
        <v>0</v>
      </c>
      <c r="G525" s="5" t="str">
        <f>IF(F525="","",IF(ISNUMBER(MATCH(F525,Setup!$G$6:$G$1000,0)),"OK","ORPHAN"))</f>
        <v>ORPHAN</v>
      </c>
    </row>
    <row r="526" spans="1:7" ht="15" customHeight="1" x14ac:dyDescent="0.35">
      <c r="A526" s="5" t="s">
        <v>258</v>
      </c>
      <c r="B526" s="5" t="s">
        <v>470</v>
      </c>
      <c r="C526" s="5">
        <f>Performance!A26</f>
        <v>0</v>
      </c>
      <c r="D526" s="5" t="str">
        <f>IFERROR(IF(C526="","",INDEX('Employee Master'!$B$5:$B$104,MATCH(C526,'Employee Master'!$A$5:$A$104,0))),"")</f>
        <v/>
      </c>
      <c r="E526" s="5" t="s">
        <v>261</v>
      </c>
      <c r="F526" s="5">
        <f>Performance!D26</f>
        <v>0</v>
      </c>
      <c r="G526" s="5" t="str">
        <f>IF(F526="","",IF(ISNUMBER(MATCH(F526,Setup!$G$6:$G$1000,0)),"OK","ORPHAN"))</f>
        <v>ORPHAN</v>
      </c>
    </row>
    <row r="527" spans="1:7" ht="15" customHeight="1" x14ac:dyDescent="0.35">
      <c r="A527" s="5" t="s">
        <v>258</v>
      </c>
      <c r="B527" s="5" t="s">
        <v>471</v>
      </c>
      <c r="C527" s="5">
        <f>Performance!A27</f>
        <v>0</v>
      </c>
      <c r="D527" s="5" t="str">
        <f>IFERROR(IF(C527="","",INDEX('Employee Master'!$B$5:$B$104,MATCH(C527,'Employee Master'!$A$5:$A$104,0))),"")</f>
        <v/>
      </c>
      <c r="E527" s="5" t="s">
        <v>261</v>
      </c>
      <c r="F527" s="5">
        <f>Performance!D27</f>
        <v>0</v>
      </c>
      <c r="G527" s="5" t="str">
        <f>IF(F527="","",IF(ISNUMBER(MATCH(F527,Setup!$G$6:$G$1000,0)),"OK","ORPHAN"))</f>
        <v>ORPHAN</v>
      </c>
    </row>
    <row r="528" spans="1:7" ht="15" customHeight="1" x14ac:dyDescent="0.35">
      <c r="A528" s="5" t="s">
        <v>258</v>
      </c>
      <c r="B528" s="5" t="s">
        <v>472</v>
      </c>
      <c r="C528" s="5">
        <f>Performance!A28</f>
        <v>0</v>
      </c>
      <c r="D528" s="5" t="str">
        <f>IFERROR(IF(C528="","",INDEX('Employee Master'!$B$5:$B$104,MATCH(C528,'Employee Master'!$A$5:$A$104,0))),"")</f>
        <v/>
      </c>
      <c r="E528" s="5" t="s">
        <v>261</v>
      </c>
      <c r="F528" s="5">
        <f>Performance!D28</f>
        <v>0</v>
      </c>
      <c r="G528" s="5" t="str">
        <f>IF(F528="","",IF(ISNUMBER(MATCH(F528,Setup!$G$6:$G$1000,0)),"OK","ORPHAN"))</f>
        <v>ORPHAN</v>
      </c>
    </row>
    <row r="529" spans="1:7" ht="15" customHeight="1" x14ac:dyDescent="0.35">
      <c r="A529" s="5" t="s">
        <v>258</v>
      </c>
      <c r="B529" s="5" t="s">
        <v>473</v>
      </c>
      <c r="C529" s="5">
        <f>Performance!A29</f>
        <v>0</v>
      </c>
      <c r="D529" s="5" t="str">
        <f>IFERROR(IF(C529="","",INDEX('Employee Master'!$B$5:$B$104,MATCH(C529,'Employee Master'!$A$5:$A$104,0))),"")</f>
        <v/>
      </c>
      <c r="E529" s="5" t="s">
        <v>261</v>
      </c>
      <c r="F529" s="5">
        <f>Performance!D29</f>
        <v>0</v>
      </c>
      <c r="G529" s="5" t="str">
        <f>IF(F529="","",IF(ISNUMBER(MATCH(F529,Setup!$G$6:$G$1000,0)),"OK","ORPHAN"))</f>
        <v>ORPHAN</v>
      </c>
    </row>
    <row r="530" spans="1:7" ht="15" customHeight="1" x14ac:dyDescent="0.35">
      <c r="A530" s="5" t="s">
        <v>258</v>
      </c>
      <c r="B530" s="5" t="s">
        <v>474</v>
      </c>
      <c r="C530" s="5">
        <f>Performance!A30</f>
        <v>0</v>
      </c>
      <c r="D530" s="5" t="str">
        <f>IFERROR(IF(C530="","",INDEX('Employee Master'!$B$5:$B$104,MATCH(C530,'Employee Master'!$A$5:$A$104,0))),"")</f>
        <v/>
      </c>
      <c r="E530" s="5" t="s">
        <v>261</v>
      </c>
      <c r="F530" s="5">
        <f>Performance!D30</f>
        <v>0</v>
      </c>
      <c r="G530" s="5" t="str">
        <f>IF(F530="","",IF(ISNUMBER(MATCH(F530,Setup!$G$6:$G$1000,0)),"OK","ORPHAN"))</f>
        <v>ORPHAN</v>
      </c>
    </row>
    <row r="531" spans="1:7" ht="15" customHeight="1" x14ac:dyDescent="0.35">
      <c r="A531" s="5" t="s">
        <v>258</v>
      </c>
      <c r="B531" s="5" t="s">
        <v>475</v>
      </c>
      <c r="C531" s="5">
        <f>Performance!A31</f>
        <v>0</v>
      </c>
      <c r="D531" s="5" t="str">
        <f>IFERROR(IF(C531="","",INDEX('Employee Master'!$B$5:$B$104,MATCH(C531,'Employee Master'!$A$5:$A$104,0))),"")</f>
        <v/>
      </c>
      <c r="E531" s="5" t="s">
        <v>261</v>
      </c>
      <c r="F531" s="5">
        <f>Performance!D31</f>
        <v>0</v>
      </c>
      <c r="G531" s="5" t="str">
        <f>IF(F531="","",IF(ISNUMBER(MATCH(F531,Setup!$G$6:$G$1000,0)),"OK","ORPHAN"))</f>
        <v>ORPHAN</v>
      </c>
    </row>
    <row r="532" spans="1:7" ht="15" customHeight="1" x14ac:dyDescent="0.35">
      <c r="A532" s="5" t="s">
        <v>258</v>
      </c>
      <c r="B532" s="5" t="s">
        <v>476</v>
      </c>
      <c r="C532" s="5">
        <f>Performance!A32</f>
        <v>0</v>
      </c>
      <c r="D532" s="5" t="str">
        <f>IFERROR(IF(C532="","",INDEX('Employee Master'!$B$5:$B$104,MATCH(C532,'Employee Master'!$A$5:$A$104,0))),"")</f>
        <v/>
      </c>
      <c r="E532" s="5" t="s">
        <v>261</v>
      </c>
      <c r="F532" s="5">
        <f>Performance!D32</f>
        <v>0</v>
      </c>
      <c r="G532" s="5" t="str">
        <f>IF(F532="","",IF(ISNUMBER(MATCH(F532,Setup!$G$6:$G$1000,0)),"OK","ORPHAN"))</f>
        <v>ORPHAN</v>
      </c>
    </row>
    <row r="533" spans="1:7" ht="15" customHeight="1" x14ac:dyDescent="0.35">
      <c r="A533" s="5" t="s">
        <v>258</v>
      </c>
      <c r="B533" s="5" t="s">
        <v>477</v>
      </c>
      <c r="C533" s="5">
        <f>Performance!A33</f>
        <v>0</v>
      </c>
      <c r="D533" s="5" t="str">
        <f>IFERROR(IF(C533="","",INDEX('Employee Master'!$B$5:$B$104,MATCH(C533,'Employee Master'!$A$5:$A$104,0))),"")</f>
        <v/>
      </c>
      <c r="E533" s="5" t="s">
        <v>261</v>
      </c>
      <c r="F533" s="5">
        <f>Performance!D33</f>
        <v>0</v>
      </c>
      <c r="G533" s="5" t="str">
        <f>IF(F533="","",IF(ISNUMBER(MATCH(F533,Setup!$G$6:$G$1000,0)),"OK","ORPHAN"))</f>
        <v>ORPHAN</v>
      </c>
    </row>
    <row r="534" spans="1:7" ht="15" customHeight="1" x14ac:dyDescent="0.35">
      <c r="A534" s="5" t="s">
        <v>258</v>
      </c>
      <c r="B534" s="5" t="s">
        <v>478</v>
      </c>
      <c r="C534" s="5">
        <f>Performance!A34</f>
        <v>0</v>
      </c>
      <c r="D534" s="5" t="str">
        <f>IFERROR(IF(C534="","",INDEX('Employee Master'!$B$5:$B$104,MATCH(C534,'Employee Master'!$A$5:$A$104,0))),"")</f>
        <v/>
      </c>
      <c r="E534" s="5" t="s">
        <v>261</v>
      </c>
      <c r="F534" s="5">
        <f>Performance!D34</f>
        <v>0</v>
      </c>
      <c r="G534" s="5" t="str">
        <f>IF(F534="","",IF(ISNUMBER(MATCH(F534,Setup!$G$6:$G$1000,0)),"OK","ORPHAN"))</f>
        <v>ORPHAN</v>
      </c>
    </row>
    <row r="535" spans="1:7" ht="15" customHeight="1" x14ac:dyDescent="0.35">
      <c r="A535" s="5" t="s">
        <v>258</v>
      </c>
      <c r="B535" s="5" t="s">
        <v>479</v>
      </c>
      <c r="C535" s="5">
        <f>Performance!A35</f>
        <v>0</v>
      </c>
      <c r="D535" s="5" t="str">
        <f>IFERROR(IF(C535="","",INDEX('Employee Master'!$B$5:$B$104,MATCH(C535,'Employee Master'!$A$5:$A$104,0))),"")</f>
        <v/>
      </c>
      <c r="E535" s="5" t="s">
        <v>261</v>
      </c>
      <c r="F535" s="5">
        <f>Performance!D35</f>
        <v>0</v>
      </c>
      <c r="G535" s="5" t="str">
        <f>IF(F535="","",IF(ISNUMBER(MATCH(F535,Setup!$G$6:$G$1000,0)),"OK","ORPHAN"))</f>
        <v>ORPHAN</v>
      </c>
    </row>
    <row r="536" spans="1:7" ht="15" customHeight="1" x14ac:dyDescent="0.35">
      <c r="A536" s="5" t="s">
        <v>258</v>
      </c>
      <c r="B536" s="5" t="s">
        <v>480</v>
      </c>
      <c r="C536" s="5">
        <f>Performance!A36</f>
        <v>0</v>
      </c>
      <c r="D536" s="5" t="str">
        <f>IFERROR(IF(C536="","",INDEX('Employee Master'!$B$5:$B$104,MATCH(C536,'Employee Master'!$A$5:$A$104,0))),"")</f>
        <v/>
      </c>
      <c r="E536" s="5" t="s">
        <v>261</v>
      </c>
      <c r="F536" s="5">
        <f>Performance!D36</f>
        <v>0</v>
      </c>
      <c r="G536" s="5" t="str">
        <f>IF(F536="","",IF(ISNUMBER(MATCH(F536,Setup!$G$6:$G$1000,0)),"OK","ORPHAN"))</f>
        <v>ORPHAN</v>
      </c>
    </row>
    <row r="537" spans="1:7" ht="15" customHeight="1" x14ac:dyDescent="0.35">
      <c r="A537" s="5" t="s">
        <v>258</v>
      </c>
      <c r="B537" s="5" t="s">
        <v>481</v>
      </c>
      <c r="C537" s="5">
        <f>Performance!A37</f>
        <v>0</v>
      </c>
      <c r="D537" s="5" t="str">
        <f>IFERROR(IF(C537="","",INDEX('Employee Master'!$B$5:$B$104,MATCH(C537,'Employee Master'!$A$5:$A$104,0))),"")</f>
        <v/>
      </c>
      <c r="E537" s="5" t="s">
        <v>261</v>
      </c>
      <c r="F537" s="5">
        <f>Performance!D37</f>
        <v>0</v>
      </c>
      <c r="G537" s="5" t="str">
        <f>IF(F537="","",IF(ISNUMBER(MATCH(F537,Setup!$G$6:$G$1000,0)),"OK","ORPHAN"))</f>
        <v>ORPHAN</v>
      </c>
    </row>
    <row r="538" spans="1:7" ht="15" customHeight="1" x14ac:dyDescent="0.35">
      <c r="A538" s="5" t="s">
        <v>258</v>
      </c>
      <c r="B538" s="5" t="s">
        <v>482</v>
      </c>
      <c r="C538" s="5">
        <f>Performance!A38</f>
        <v>0</v>
      </c>
      <c r="D538" s="5" t="str">
        <f>IFERROR(IF(C538="","",INDEX('Employee Master'!$B$5:$B$104,MATCH(C538,'Employee Master'!$A$5:$A$104,0))),"")</f>
        <v/>
      </c>
      <c r="E538" s="5" t="s">
        <v>261</v>
      </c>
      <c r="F538" s="5">
        <f>Performance!D38</f>
        <v>0</v>
      </c>
      <c r="G538" s="5" t="str">
        <f>IF(F538="","",IF(ISNUMBER(MATCH(F538,Setup!$G$6:$G$1000,0)),"OK","ORPHAN"))</f>
        <v>ORPHAN</v>
      </c>
    </row>
    <row r="539" spans="1:7" ht="15" customHeight="1" x14ac:dyDescent="0.35">
      <c r="A539" s="5" t="s">
        <v>258</v>
      </c>
      <c r="B539" s="5" t="s">
        <v>483</v>
      </c>
      <c r="C539" s="5">
        <f>Performance!A39</f>
        <v>0</v>
      </c>
      <c r="D539" s="5" t="str">
        <f>IFERROR(IF(C539="","",INDEX('Employee Master'!$B$5:$B$104,MATCH(C539,'Employee Master'!$A$5:$A$104,0))),"")</f>
        <v/>
      </c>
      <c r="E539" s="5" t="s">
        <v>261</v>
      </c>
      <c r="F539" s="5">
        <f>Performance!D39</f>
        <v>0</v>
      </c>
      <c r="G539" s="5" t="str">
        <f>IF(F539="","",IF(ISNUMBER(MATCH(F539,Setup!$G$6:$G$1000,0)),"OK","ORPHAN"))</f>
        <v>ORPHAN</v>
      </c>
    </row>
    <row r="540" spans="1:7" ht="15" customHeight="1" x14ac:dyDescent="0.35">
      <c r="A540" s="5" t="s">
        <v>258</v>
      </c>
      <c r="B540" s="5" t="s">
        <v>484</v>
      </c>
      <c r="C540" s="5">
        <f>Performance!A40</f>
        <v>0</v>
      </c>
      <c r="D540" s="5" t="str">
        <f>IFERROR(IF(C540="","",INDEX('Employee Master'!$B$5:$B$104,MATCH(C540,'Employee Master'!$A$5:$A$104,0))),"")</f>
        <v/>
      </c>
      <c r="E540" s="5" t="s">
        <v>261</v>
      </c>
      <c r="F540" s="5">
        <f>Performance!D40</f>
        <v>0</v>
      </c>
      <c r="G540" s="5" t="str">
        <f>IF(F540="","",IF(ISNUMBER(MATCH(F540,Setup!$G$6:$G$1000,0)),"OK","ORPHAN"))</f>
        <v>ORPHAN</v>
      </c>
    </row>
    <row r="541" spans="1:7" ht="15" customHeight="1" x14ac:dyDescent="0.35">
      <c r="A541" s="5" t="s">
        <v>258</v>
      </c>
      <c r="B541" s="5" t="s">
        <v>485</v>
      </c>
      <c r="C541" s="5">
        <f>Performance!A41</f>
        <v>0</v>
      </c>
      <c r="D541" s="5" t="str">
        <f>IFERROR(IF(C541="","",INDEX('Employee Master'!$B$5:$B$104,MATCH(C541,'Employee Master'!$A$5:$A$104,0))),"")</f>
        <v/>
      </c>
      <c r="E541" s="5" t="s">
        <v>261</v>
      </c>
      <c r="F541" s="5">
        <f>Performance!D41</f>
        <v>0</v>
      </c>
      <c r="G541" s="5" t="str">
        <f>IF(F541="","",IF(ISNUMBER(MATCH(F541,Setup!$G$6:$G$1000,0)),"OK","ORPHAN"))</f>
        <v>ORPHAN</v>
      </c>
    </row>
    <row r="542" spans="1:7" ht="15" customHeight="1" x14ac:dyDescent="0.35">
      <c r="A542" s="5" t="s">
        <v>258</v>
      </c>
      <c r="B542" s="5" t="s">
        <v>486</v>
      </c>
      <c r="C542" s="5">
        <f>Performance!A42</f>
        <v>0</v>
      </c>
      <c r="D542" s="5" t="str">
        <f>IFERROR(IF(C542="","",INDEX('Employee Master'!$B$5:$B$104,MATCH(C542,'Employee Master'!$A$5:$A$104,0))),"")</f>
        <v/>
      </c>
      <c r="E542" s="5" t="s">
        <v>261</v>
      </c>
      <c r="F542" s="5">
        <f>Performance!D42</f>
        <v>0</v>
      </c>
      <c r="G542" s="5" t="str">
        <f>IF(F542="","",IF(ISNUMBER(MATCH(F542,Setup!$G$6:$G$1000,0)),"OK","ORPHAN"))</f>
        <v>ORPHAN</v>
      </c>
    </row>
    <row r="543" spans="1:7" ht="15" customHeight="1" x14ac:dyDescent="0.35">
      <c r="A543" s="5" t="s">
        <v>258</v>
      </c>
      <c r="B543" s="5" t="s">
        <v>487</v>
      </c>
      <c r="C543" s="5">
        <f>Performance!A43</f>
        <v>0</v>
      </c>
      <c r="D543" s="5" t="str">
        <f>IFERROR(IF(C543="","",INDEX('Employee Master'!$B$5:$B$104,MATCH(C543,'Employee Master'!$A$5:$A$104,0))),"")</f>
        <v/>
      </c>
      <c r="E543" s="5" t="s">
        <v>261</v>
      </c>
      <c r="F543" s="5">
        <f>Performance!D43</f>
        <v>0</v>
      </c>
      <c r="G543" s="5" t="str">
        <f>IF(F543="","",IF(ISNUMBER(MATCH(F543,Setup!$G$6:$G$1000,0)),"OK","ORPHAN"))</f>
        <v>ORPHAN</v>
      </c>
    </row>
    <row r="544" spans="1:7" ht="15" customHeight="1" x14ac:dyDescent="0.35">
      <c r="A544" s="5" t="s">
        <v>258</v>
      </c>
      <c r="B544" s="5" t="s">
        <v>488</v>
      </c>
      <c r="C544" s="5">
        <f>Performance!A44</f>
        <v>0</v>
      </c>
      <c r="D544" s="5" t="str">
        <f>IFERROR(IF(C544="","",INDEX('Employee Master'!$B$5:$B$104,MATCH(C544,'Employee Master'!$A$5:$A$104,0))),"")</f>
        <v/>
      </c>
      <c r="E544" s="5" t="s">
        <v>261</v>
      </c>
      <c r="F544" s="5">
        <f>Performance!D44</f>
        <v>0</v>
      </c>
      <c r="G544" s="5" t="str">
        <f>IF(F544="","",IF(ISNUMBER(MATCH(F544,Setup!$G$6:$G$1000,0)),"OK","ORPHAN"))</f>
        <v>ORPHAN</v>
      </c>
    </row>
    <row r="545" spans="1:7" ht="15" customHeight="1" x14ac:dyDescent="0.35">
      <c r="A545" s="5" t="s">
        <v>258</v>
      </c>
      <c r="B545" s="5" t="s">
        <v>489</v>
      </c>
      <c r="C545" s="5">
        <f>Performance!A45</f>
        <v>0</v>
      </c>
      <c r="D545" s="5" t="str">
        <f>IFERROR(IF(C545="","",INDEX('Employee Master'!$B$5:$B$104,MATCH(C545,'Employee Master'!$A$5:$A$104,0))),"")</f>
        <v/>
      </c>
      <c r="E545" s="5" t="s">
        <v>261</v>
      </c>
      <c r="F545" s="5">
        <f>Performance!D45</f>
        <v>0</v>
      </c>
      <c r="G545" s="5" t="str">
        <f>IF(F545="","",IF(ISNUMBER(MATCH(F545,Setup!$G$6:$G$1000,0)),"OK","ORPHAN"))</f>
        <v>ORPHAN</v>
      </c>
    </row>
    <row r="546" spans="1:7" ht="15" customHeight="1" x14ac:dyDescent="0.35">
      <c r="A546" s="5" t="s">
        <v>258</v>
      </c>
      <c r="B546" s="5" t="s">
        <v>490</v>
      </c>
      <c r="C546" s="5">
        <f>Performance!A46</f>
        <v>0</v>
      </c>
      <c r="D546" s="5" t="str">
        <f>IFERROR(IF(C546="","",INDEX('Employee Master'!$B$5:$B$104,MATCH(C546,'Employee Master'!$A$5:$A$104,0))),"")</f>
        <v/>
      </c>
      <c r="E546" s="5" t="s">
        <v>261</v>
      </c>
      <c r="F546" s="5">
        <f>Performance!D46</f>
        <v>0</v>
      </c>
      <c r="G546" s="5" t="str">
        <f>IF(F546="","",IF(ISNUMBER(MATCH(F546,Setup!$G$6:$G$1000,0)),"OK","ORPHAN"))</f>
        <v>ORPHAN</v>
      </c>
    </row>
    <row r="547" spans="1:7" ht="15" customHeight="1" x14ac:dyDescent="0.35">
      <c r="A547" s="5" t="s">
        <v>258</v>
      </c>
      <c r="B547" s="5" t="s">
        <v>491</v>
      </c>
      <c r="C547" s="5">
        <f>Performance!A47</f>
        <v>0</v>
      </c>
      <c r="D547" s="5" t="str">
        <f>IFERROR(IF(C547="","",INDEX('Employee Master'!$B$5:$B$104,MATCH(C547,'Employee Master'!$A$5:$A$104,0))),"")</f>
        <v/>
      </c>
      <c r="E547" s="5" t="s">
        <v>261</v>
      </c>
      <c r="F547" s="5">
        <f>Performance!D47</f>
        <v>0</v>
      </c>
      <c r="G547" s="5" t="str">
        <f>IF(F547="","",IF(ISNUMBER(MATCH(F547,Setup!$G$6:$G$1000,0)),"OK","ORPHAN"))</f>
        <v>ORPHAN</v>
      </c>
    </row>
    <row r="548" spans="1:7" ht="15" customHeight="1" x14ac:dyDescent="0.35">
      <c r="A548" s="5" t="s">
        <v>258</v>
      </c>
      <c r="B548" s="5" t="s">
        <v>492</v>
      </c>
      <c r="C548" s="5">
        <f>Performance!A48</f>
        <v>0</v>
      </c>
      <c r="D548" s="5" t="str">
        <f>IFERROR(IF(C548="","",INDEX('Employee Master'!$B$5:$B$104,MATCH(C548,'Employee Master'!$A$5:$A$104,0))),"")</f>
        <v/>
      </c>
      <c r="E548" s="5" t="s">
        <v>261</v>
      </c>
      <c r="F548" s="5">
        <f>Performance!D48</f>
        <v>0</v>
      </c>
      <c r="G548" s="5" t="str">
        <f>IF(F548="","",IF(ISNUMBER(MATCH(F548,Setup!$G$6:$G$1000,0)),"OK","ORPHAN"))</f>
        <v>ORPHAN</v>
      </c>
    </row>
    <row r="549" spans="1:7" ht="15" customHeight="1" x14ac:dyDescent="0.35">
      <c r="A549" s="5" t="s">
        <v>258</v>
      </c>
      <c r="B549" s="5" t="s">
        <v>493</v>
      </c>
      <c r="C549" s="5">
        <f>Performance!A49</f>
        <v>0</v>
      </c>
      <c r="D549" s="5" t="str">
        <f>IFERROR(IF(C549="","",INDEX('Employee Master'!$B$5:$B$104,MATCH(C549,'Employee Master'!$A$5:$A$104,0))),"")</f>
        <v/>
      </c>
      <c r="E549" s="5" t="s">
        <v>261</v>
      </c>
      <c r="F549" s="5">
        <f>Performance!D49</f>
        <v>0</v>
      </c>
      <c r="G549" s="5" t="str">
        <f>IF(F549="","",IF(ISNUMBER(MATCH(F549,Setup!$G$6:$G$1000,0)),"OK","ORPHAN"))</f>
        <v>ORPHAN</v>
      </c>
    </row>
    <row r="550" spans="1:7" ht="15" customHeight="1" x14ac:dyDescent="0.35">
      <c r="A550" s="5" t="s">
        <v>258</v>
      </c>
      <c r="B550" s="5" t="s">
        <v>494</v>
      </c>
      <c r="C550" s="5">
        <f>Performance!A50</f>
        <v>0</v>
      </c>
      <c r="D550" s="5" t="str">
        <f>IFERROR(IF(C550="","",INDEX('Employee Master'!$B$5:$B$104,MATCH(C550,'Employee Master'!$A$5:$A$104,0))),"")</f>
        <v/>
      </c>
      <c r="E550" s="5" t="s">
        <v>261</v>
      </c>
      <c r="F550" s="5">
        <f>Performance!D50</f>
        <v>0</v>
      </c>
      <c r="G550" s="5" t="str">
        <f>IF(F550="","",IF(ISNUMBER(MATCH(F550,Setup!$G$6:$G$1000,0)),"OK","ORPHAN"))</f>
        <v>ORPHAN</v>
      </c>
    </row>
    <row r="551" spans="1:7" ht="15" customHeight="1" x14ac:dyDescent="0.35">
      <c r="A551" s="5" t="s">
        <v>258</v>
      </c>
      <c r="B551" s="5" t="s">
        <v>495</v>
      </c>
      <c r="C551" s="5">
        <f>Performance!A51</f>
        <v>0</v>
      </c>
      <c r="D551" s="5" t="str">
        <f>IFERROR(IF(C551="","",INDEX('Employee Master'!$B$5:$B$104,MATCH(C551,'Employee Master'!$A$5:$A$104,0))),"")</f>
        <v/>
      </c>
      <c r="E551" s="5" t="s">
        <v>261</v>
      </c>
      <c r="F551" s="5">
        <f>Performance!D51</f>
        <v>0</v>
      </c>
      <c r="G551" s="5" t="str">
        <f>IF(F551="","",IF(ISNUMBER(MATCH(F551,Setup!$G$6:$G$1000,0)),"OK","ORPHAN"))</f>
        <v>ORPHAN</v>
      </c>
    </row>
    <row r="552" spans="1:7" ht="15" customHeight="1" x14ac:dyDescent="0.35">
      <c r="A552" s="5" t="s">
        <v>258</v>
      </c>
      <c r="B552" s="5" t="s">
        <v>496</v>
      </c>
      <c r="C552" s="5">
        <f>Performance!A52</f>
        <v>0</v>
      </c>
      <c r="D552" s="5" t="str">
        <f>IFERROR(IF(C552="","",INDEX('Employee Master'!$B$5:$B$104,MATCH(C552,'Employee Master'!$A$5:$A$104,0))),"")</f>
        <v/>
      </c>
      <c r="E552" s="5" t="s">
        <v>261</v>
      </c>
      <c r="F552" s="5">
        <f>Performance!D52</f>
        <v>0</v>
      </c>
      <c r="G552" s="5" t="str">
        <f>IF(F552="","",IF(ISNUMBER(MATCH(F552,Setup!$G$6:$G$1000,0)),"OK","ORPHAN"))</f>
        <v>ORPHAN</v>
      </c>
    </row>
    <row r="553" spans="1:7" ht="15" customHeight="1" x14ac:dyDescent="0.35">
      <c r="A553" s="5" t="s">
        <v>258</v>
      </c>
      <c r="B553" s="5" t="s">
        <v>497</v>
      </c>
      <c r="C553" s="5">
        <f>Performance!A53</f>
        <v>0</v>
      </c>
      <c r="D553" s="5" t="str">
        <f>IFERROR(IF(C553="","",INDEX('Employee Master'!$B$5:$B$104,MATCH(C553,'Employee Master'!$A$5:$A$104,0))),"")</f>
        <v/>
      </c>
      <c r="E553" s="5" t="s">
        <v>261</v>
      </c>
      <c r="F553" s="5">
        <f>Performance!D53</f>
        <v>0</v>
      </c>
      <c r="G553" s="5" t="str">
        <f>IF(F553="","",IF(ISNUMBER(MATCH(F553,Setup!$G$6:$G$1000,0)),"OK","ORPHAN"))</f>
        <v>ORPHAN</v>
      </c>
    </row>
    <row r="554" spans="1:7" ht="15" customHeight="1" x14ac:dyDescent="0.35">
      <c r="A554" s="5" t="s">
        <v>258</v>
      </c>
      <c r="B554" s="5" t="s">
        <v>498</v>
      </c>
      <c r="C554" s="5">
        <f>Performance!A54</f>
        <v>0</v>
      </c>
      <c r="D554" s="5" t="str">
        <f>IFERROR(IF(C554="","",INDEX('Employee Master'!$B$5:$B$104,MATCH(C554,'Employee Master'!$A$5:$A$104,0))),"")</f>
        <v/>
      </c>
      <c r="E554" s="5" t="s">
        <v>261</v>
      </c>
      <c r="F554" s="5">
        <f>Performance!D54</f>
        <v>0</v>
      </c>
      <c r="G554" s="5" t="str">
        <f>IF(F554="","",IF(ISNUMBER(MATCH(F554,Setup!$G$6:$G$1000,0)),"OK","ORPHAN"))</f>
        <v>ORPHAN</v>
      </c>
    </row>
    <row r="555" spans="1:7" ht="15" customHeight="1" x14ac:dyDescent="0.35">
      <c r="A555" s="5" t="s">
        <v>258</v>
      </c>
      <c r="B555" s="5" t="s">
        <v>499</v>
      </c>
      <c r="C555" s="5">
        <f>Performance!A55</f>
        <v>0</v>
      </c>
      <c r="D555" s="5" t="str">
        <f>IFERROR(IF(C555="","",INDEX('Employee Master'!$B$5:$B$104,MATCH(C555,'Employee Master'!$A$5:$A$104,0))),"")</f>
        <v/>
      </c>
      <c r="E555" s="5" t="s">
        <v>261</v>
      </c>
      <c r="F555" s="5">
        <f>Performance!D55</f>
        <v>0</v>
      </c>
      <c r="G555" s="5" t="str">
        <f>IF(F555="","",IF(ISNUMBER(MATCH(F555,Setup!$G$6:$G$1000,0)),"OK","ORPHAN"))</f>
        <v>ORPHAN</v>
      </c>
    </row>
    <row r="556" spans="1:7" ht="15" customHeight="1" x14ac:dyDescent="0.35">
      <c r="A556" s="5" t="s">
        <v>258</v>
      </c>
      <c r="B556" s="5" t="s">
        <v>500</v>
      </c>
      <c r="C556" s="5">
        <f>Performance!A56</f>
        <v>0</v>
      </c>
      <c r="D556" s="5" t="str">
        <f>IFERROR(IF(C556="","",INDEX('Employee Master'!$B$5:$B$104,MATCH(C556,'Employee Master'!$A$5:$A$104,0))),"")</f>
        <v/>
      </c>
      <c r="E556" s="5" t="s">
        <v>261</v>
      </c>
      <c r="F556" s="5">
        <f>Performance!D56</f>
        <v>0</v>
      </c>
      <c r="G556" s="5" t="str">
        <f>IF(F556="","",IF(ISNUMBER(MATCH(F556,Setup!$G$6:$G$1000,0)),"OK","ORPHAN"))</f>
        <v>ORPHAN</v>
      </c>
    </row>
    <row r="557" spans="1:7" ht="15" customHeight="1" x14ac:dyDescent="0.35">
      <c r="A557" s="5" t="s">
        <v>258</v>
      </c>
      <c r="B557" s="5" t="s">
        <v>501</v>
      </c>
      <c r="C557" s="5">
        <f>Performance!A57</f>
        <v>0</v>
      </c>
      <c r="D557" s="5" t="str">
        <f>IFERROR(IF(C557="","",INDEX('Employee Master'!$B$5:$B$104,MATCH(C557,'Employee Master'!$A$5:$A$104,0))),"")</f>
        <v/>
      </c>
      <c r="E557" s="5" t="s">
        <v>261</v>
      </c>
      <c r="F557" s="5">
        <f>Performance!D57</f>
        <v>0</v>
      </c>
      <c r="G557" s="5" t="str">
        <f>IF(F557="","",IF(ISNUMBER(MATCH(F557,Setup!$G$6:$G$1000,0)),"OK","ORPHAN"))</f>
        <v>ORPHAN</v>
      </c>
    </row>
    <row r="558" spans="1:7" ht="15" customHeight="1" x14ac:dyDescent="0.35">
      <c r="A558" s="5" t="s">
        <v>258</v>
      </c>
      <c r="B558" s="5" t="s">
        <v>502</v>
      </c>
      <c r="C558" s="5">
        <f>Performance!A58</f>
        <v>0</v>
      </c>
      <c r="D558" s="5" t="str">
        <f>IFERROR(IF(C558="","",INDEX('Employee Master'!$B$5:$B$104,MATCH(C558,'Employee Master'!$A$5:$A$104,0))),"")</f>
        <v/>
      </c>
      <c r="E558" s="5" t="s">
        <v>261</v>
      </c>
      <c r="F558" s="5">
        <f>Performance!D58</f>
        <v>0</v>
      </c>
      <c r="G558" s="5" t="str">
        <f>IF(F558="","",IF(ISNUMBER(MATCH(F558,Setup!$G$6:$G$1000,0)),"OK","ORPHAN"))</f>
        <v>ORPHAN</v>
      </c>
    </row>
    <row r="559" spans="1:7" ht="15" customHeight="1" x14ac:dyDescent="0.35">
      <c r="A559" s="5" t="s">
        <v>258</v>
      </c>
      <c r="B559" s="5" t="s">
        <v>503</v>
      </c>
      <c r="C559" s="5">
        <f>Performance!A59</f>
        <v>0</v>
      </c>
      <c r="D559" s="5" t="str">
        <f>IFERROR(IF(C559="","",INDEX('Employee Master'!$B$5:$B$104,MATCH(C559,'Employee Master'!$A$5:$A$104,0))),"")</f>
        <v/>
      </c>
      <c r="E559" s="5" t="s">
        <v>261</v>
      </c>
      <c r="F559" s="5">
        <f>Performance!D59</f>
        <v>0</v>
      </c>
      <c r="G559" s="5" t="str">
        <f>IF(F559="","",IF(ISNUMBER(MATCH(F559,Setup!$G$6:$G$1000,0)),"OK","ORPHAN"))</f>
        <v>ORPHAN</v>
      </c>
    </row>
    <row r="560" spans="1:7" ht="15" customHeight="1" x14ac:dyDescent="0.35">
      <c r="A560" s="5" t="s">
        <v>258</v>
      </c>
      <c r="B560" s="5" t="s">
        <v>504</v>
      </c>
      <c r="C560" s="5">
        <f>Performance!A60</f>
        <v>0</v>
      </c>
      <c r="D560" s="5" t="str">
        <f>IFERROR(IF(C560="","",INDEX('Employee Master'!$B$5:$B$104,MATCH(C560,'Employee Master'!$A$5:$A$104,0))),"")</f>
        <v/>
      </c>
      <c r="E560" s="5" t="s">
        <v>261</v>
      </c>
      <c r="F560" s="5">
        <f>Performance!D60</f>
        <v>0</v>
      </c>
      <c r="G560" s="5" t="str">
        <f>IF(F560="","",IF(ISNUMBER(MATCH(F560,Setup!$G$6:$G$1000,0)),"OK","ORPHAN"))</f>
        <v>ORPHAN</v>
      </c>
    </row>
    <row r="561" spans="1:7" ht="15" customHeight="1" x14ac:dyDescent="0.35">
      <c r="A561" s="5" t="s">
        <v>258</v>
      </c>
      <c r="B561" s="5" t="s">
        <v>505</v>
      </c>
      <c r="C561" s="5">
        <f>Performance!A61</f>
        <v>0</v>
      </c>
      <c r="D561" s="5" t="str">
        <f>IFERROR(IF(C561="","",INDEX('Employee Master'!$B$5:$B$104,MATCH(C561,'Employee Master'!$A$5:$A$104,0))),"")</f>
        <v/>
      </c>
      <c r="E561" s="5" t="s">
        <v>261</v>
      </c>
      <c r="F561" s="5">
        <f>Performance!D61</f>
        <v>0</v>
      </c>
      <c r="G561" s="5" t="str">
        <f>IF(F561="","",IF(ISNUMBER(MATCH(F561,Setup!$G$6:$G$1000,0)),"OK","ORPHAN"))</f>
        <v>ORPHAN</v>
      </c>
    </row>
    <row r="562" spans="1:7" ht="15" customHeight="1" x14ac:dyDescent="0.35">
      <c r="A562" s="5" t="s">
        <v>258</v>
      </c>
      <c r="B562" s="5" t="s">
        <v>506</v>
      </c>
      <c r="C562" s="5">
        <f>Performance!A62</f>
        <v>0</v>
      </c>
      <c r="D562" s="5" t="str">
        <f>IFERROR(IF(C562="","",INDEX('Employee Master'!$B$5:$B$104,MATCH(C562,'Employee Master'!$A$5:$A$104,0))),"")</f>
        <v/>
      </c>
      <c r="E562" s="5" t="s">
        <v>261</v>
      </c>
      <c r="F562" s="5">
        <f>Performance!D62</f>
        <v>0</v>
      </c>
      <c r="G562" s="5" t="str">
        <f>IF(F562="","",IF(ISNUMBER(MATCH(F562,Setup!$G$6:$G$1000,0)),"OK","ORPHAN"))</f>
        <v>ORPHAN</v>
      </c>
    </row>
    <row r="563" spans="1:7" ht="15" customHeight="1" x14ac:dyDescent="0.35">
      <c r="A563" s="5" t="s">
        <v>258</v>
      </c>
      <c r="B563" s="5" t="s">
        <v>507</v>
      </c>
      <c r="C563" s="5">
        <f>Performance!A63</f>
        <v>0</v>
      </c>
      <c r="D563" s="5" t="str">
        <f>IFERROR(IF(C563="","",INDEX('Employee Master'!$B$5:$B$104,MATCH(C563,'Employee Master'!$A$5:$A$104,0))),"")</f>
        <v/>
      </c>
      <c r="E563" s="5" t="s">
        <v>261</v>
      </c>
      <c r="F563" s="5">
        <f>Performance!D63</f>
        <v>0</v>
      </c>
      <c r="G563" s="5" t="str">
        <f>IF(F563="","",IF(ISNUMBER(MATCH(F563,Setup!$G$6:$G$1000,0)),"OK","ORPHAN"))</f>
        <v>ORPHAN</v>
      </c>
    </row>
    <row r="564" spans="1:7" ht="15" customHeight="1" x14ac:dyDescent="0.35">
      <c r="A564" s="5" t="s">
        <v>258</v>
      </c>
      <c r="B564" s="5" t="s">
        <v>508</v>
      </c>
      <c r="C564" s="5">
        <f>Performance!A64</f>
        <v>0</v>
      </c>
      <c r="D564" s="5" t="str">
        <f>IFERROR(IF(C564="","",INDEX('Employee Master'!$B$5:$B$104,MATCH(C564,'Employee Master'!$A$5:$A$104,0))),"")</f>
        <v/>
      </c>
      <c r="E564" s="5" t="s">
        <v>261</v>
      </c>
      <c r="F564" s="5">
        <f>Performance!D64</f>
        <v>0</v>
      </c>
      <c r="G564" s="5" t="str">
        <f>IF(F564="","",IF(ISNUMBER(MATCH(F564,Setup!$G$6:$G$1000,0)),"OK","ORPHAN"))</f>
        <v>ORPHAN</v>
      </c>
    </row>
    <row r="565" spans="1:7" ht="15" customHeight="1" x14ac:dyDescent="0.35">
      <c r="A565" s="5" t="s">
        <v>258</v>
      </c>
      <c r="B565" s="5" t="s">
        <v>509</v>
      </c>
      <c r="C565" s="5">
        <f>Performance!A65</f>
        <v>0</v>
      </c>
      <c r="D565" s="5" t="str">
        <f>IFERROR(IF(C565="","",INDEX('Employee Master'!$B$5:$B$104,MATCH(C565,'Employee Master'!$A$5:$A$104,0))),"")</f>
        <v/>
      </c>
      <c r="E565" s="5" t="s">
        <v>261</v>
      </c>
      <c r="F565" s="5">
        <f>Performance!D65</f>
        <v>0</v>
      </c>
      <c r="G565" s="5" t="str">
        <f>IF(F565="","",IF(ISNUMBER(MATCH(F565,Setup!$G$6:$G$1000,0)),"OK","ORPHAN"))</f>
        <v>ORPHAN</v>
      </c>
    </row>
    <row r="566" spans="1:7" ht="15" customHeight="1" x14ac:dyDescent="0.35">
      <c r="A566" s="5" t="s">
        <v>258</v>
      </c>
      <c r="B566" s="5" t="s">
        <v>510</v>
      </c>
      <c r="C566" s="5">
        <f>Performance!A66</f>
        <v>0</v>
      </c>
      <c r="D566" s="5" t="str">
        <f>IFERROR(IF(C566="","",INDEX('Employee Master'!$B$5:$B$104,MATCH(C566,'Employee Master'!$A$5:$A$104,0))),"")</f>
        <v/>
      </c>
      <c r="E566" s="5" t="s">
        <v>261</v>
      </c>
      <c r="F566" s="5">
        <f>Performance!D66</f>
        <v>0</v>
      </c>
      <c r="G566" s="5" t="str">
        <f>IF(F566="","",IF(ISNUMBER(MATCH(F566,Setup!$G$6:$G$1000,0)),"OK","ORPHAN"))</f>
        <v>ORPHAN</v>
      </c>
    </row>
    <row r="567" spans="1:7" ht="15" customHeight="1" x14ac:dyDescent="0.35">
      <c r="A567" s="5" t="s">
        <v>258</v>
      </c>
      <c r="B567" s="5" t="s">
        <v>511</v>
      </c>
      <c r="C567" s="5">
        <f>Performance!A67</f>
        <v>0</v>
      </c>
      <c r="D567" s="5" t="str">
        <f>IFERROR(IF(C567="","",INDEX('Employee Master'!$B$5:$B$104,MATCH(C567,'Employee Master'!$A$5:$A$104,0))),"")</f>
        <v/>
      </c>
      <c r="E567" s="5" t="s">
        <v>261</v>
      </c>
      <c r="F567" s="5">
        <f>Performance!D67</f>
        <v>0</v>
      </c>
      <c r="G567" s="5" t="str">
        <f>IF(F567="","",IF(ISNUMBER(MATCH(F567,Setup!$G$6:$G$1000,0)),"OK","ORPHAN"))</f>
        <v>ORPHAN</v>
      </c>
    </row>
    <row r="568" spans="1:7" ht="15" customHeight="1" x14ac:dyDescent="0.35">
      <c r="A568" s="5" t="s">
        <v>258</v>
      </c>
      <c r="B568" s="5" t="s">
        <v>512</v>
      </c>
      <c r="C568" s="5">
        <f>Performance!A68</f>
        <v>0</v>
      </c>
      <c r="D568" s="5" t="str">
        <f>IFERROR(IF(C568="","",INDEX('Employee Master'!$B$5:$B$104,MATCH(C568,'Employee Master'!$A$5:$A$104,0))),"")</f>
        <v/>
      </c>
      <c r="E568" s="5" t="s">
        <v>261</v>
      </c>
      <c r="F568" s="5">
        <f>Performance!D68</f>
        <v>0</v>
      </c>
      <c r="G568" s="5" t="str">
        <f>IF(F568="","",IF(ISNUMBER(MATCH(F568,Setup!$G$6:$G$1000,0)),"OK","ORPHAN"))</f>
        <v>ORPHAN</v>
      </c>
    </row>
    <row r="569" spans="1:7" ht="15" customHeight="1" x14ac:dyDescent="0.35">
      <c r="A569" s="5" t="s">
        <v>258</v>
      </c>
      <c r="B569" s="5" t="s">
        <v>513</v>
      </c>
      <c r="C569" s="5">
        <f>Performance!A69</f>
        <v>0</v>
      </c>
      <c r="D569" s="5" t="str">
        <f>IFERROR(IF(C569="","",INDEX('Employee Master'!$B$5:$B$104,MATCH(C569,'Employee Master'!$A$5:$A$104,0))),"")</f>
        <v/>
      </c>
      <c r="E569" s="5" t="s">
        <v>261</v>
      </c>
      <c r="F569" s="5">
        <f>Performance!D69</f>
        <v>0</v>
      </c>
      <c r="G569" s="5" t="str">
        <f>IF(F569="","",IF(ISNUMBER(MATCH(F569,Setup!$G$6:$G$1000,0)),"OK","ORPHAN"))</f>
        <v>ORPHAN</v>
      </c>
    </row>
    <row r="570" spans="1:7" ht="15" customHeight="1" x14ac:dyDescent="0.35">
      <c r="A570" s="5" t="s">
        <v>258</v>
      </c>
      <c r="B570" s="5" t="s">
        <v>514</v>
      </c>
      <c r="C570" s="5">
        <f>Performance!A70</f>
        <v>0</v>
      </c>
      <c r="D570" s="5" t="str">
        <f>IFERROR(IF(C570="","",INDEX('Employee Master'!$B$5:$B$104,MATCH(C570,'Employee Master'!$A$5:$A$104,0))),"")</f>
        <v/>
      </c>
      <c r="E570" s="5" t="s">
        <v>261</v>
      </c>
      <c r="F570" s="5">
        <f>Performance!D70</f>
        <v>0</v>
      </c>
      <c r="G570" s="5" t="str">
        <f>IF(F570="","",IF(ISNUMBER(MATCH(F570,Setup!$G$6:$G$1000,0)),"OK","ORPHAN"))</f>
        <v>ORPHAN</v>
      </c>
    </row>
    <row r="571" spans="1:7" ht="15" customHeight="1" x14ac:dyDescent="0.35">
      <c r="A571" s="5" t="s">
        <v>258</v>
      </c>
      <c r="B571" s="5" t="s">
        <v>515</v>
      </c>
      <c r="C571" s="5">
        <f>Performance!A71</f>
        <v>0</v>
      </c>
      <c r="D571" s="5" t="str">
        <f>IFERROR(IF(C571="","",INDEX('Employee Master'!$B$5:$B$104,MATCH(C571,'Employee Master'!$A$5:$A$104,0))),"")</f>
        <v/>
      </c>
      <c r="E571" s="5" t="s">
        <v>261</v>
      </c>
      <c r="F571" s="5">
        <f>Performance!D71</f>
        <v>0</v>
      </c>
      <c r="G571" s="5" t="str">
        <f>IF(F571="","",IF(ISNUMBER(MATCH(F571,Setup!$G$6:$G$1000,0)),"OK","ORPHAN"))</f>
        <v>ORPHAN</v>
      </c>
    </row>
    <row r="572" spans="1:7" ht="15" customHeight="1" x14ac:dyDescent="0.35">
      <c r="A572" s="5" t="s">
        <v>258</v>
      </c>
      <c r="B572" s="5" t="s">
        <v>516</v>
      </c>
      <c r="C572" s="5">
        <f>Performance!A72</f>
        <v>0</v>
      </c>
      <c r="D572" s="5" t="str">
        <f>IFERROR(IF(C572="","",INDEX('Employee Master'!$B$5:$B$104,MATCH(C572,'Employee Master'!$A$5:$A$104,0))),"")</f>
        <v/>
      </c>
      <c r="E572" s="5" t="s">
        <v>261</v>
      </c>
      <c r="F572" s="5">
        <f>Performance!D72</f>
        <v>0</v>
      </c>
      <c r="G572" s="5" t="str">
        <f>IF(F572="","",IF(ISNUMBER(MATCH(F572,Setup!$G$6:$G$1000,0)),"OK","ORPHAN"))</f>
        <v>ORPHAN</v>
      </c>
    </row>
    <row r="573" spans="1:7" ht="15" customHeight="1" x14ac:dyDescent="0.35">
      <c r="A573" s="5" t="s">
        <v>258</v>
      </c>
      <c r="B573" s="5" t="s">
        <v>517</v>
      </c>
      <c r="C573" s="5">
        <f>Performance!A73</f>
        <v>0</v>
      </c>
      <c r="D573" s="5" t="str">
        <f>IFERROR(IF(C573="","",INDEX('Employee Master'!$B$5:$B$104,MATCH(C573,'Employee Master'!$A$5:$A$104,0))),"")</f>
        <v/>
      </c>
      <c r="E573" s="5" t="s">
        <v>261</v>
      </c>
      <c r="F573" s="5">
        <f>Performance!D73</f>
        <v>0</v>
      </c>
      <c r="G573" s="5" t="str">
        <f>IF(F573="","",IF(ISNUMBER(MATCH(F573,Setup!$G$6:$G$1000,0)),"OK","ORPHAN"))</f>
        <v>ORPHAN</v>
      </c>
    </row>
    <row r="574" spans="1:7" ht="15" customHeight="1" x14ac:dyDescent="0.35">
      <c r="A574" s="5" t="s">
        <v>258</v>
      </c>
      <c r="B574" s="5" t="s">
        <v>518</v>
      </c>
      <c r="C574" s="5">
        <f>Performance!A74</f>
        <v>0</v>
      </c>
      <c r="D574" s="5" t="str">
        <f>IFERROR(IF(C574="","",INDEX('Employee Master'!$B$5:$B$104,MATCH(C574,'Employee Master'!$A$5:$A$104,0))),"")</f>
        <v/>
      </c>
      <c r="E574" s="5" t="s">
        <v>261</v>
      </c>
      <c r="F574" s="5">
        <f>Performance!D74</f>
        <v>0</v>
      </c>
      <c r="G574" s="5" t="str">
        <f>IF(F574="","",IF(ISNUMBER(MATCH(F574,Setup!$G$6:$G$1000,0)),"OK","ORPHAN"))</f>
        <v>ORPHAN</v>
      </c>
    </row>
    <row r="575" spans="1:7" ht="15" customHeight="1" x14ac:dyDescent="0.35">
      <c r="A575" s="5" t="s">
        <v>258</v>
      </c>
      <c r="B575" s="5" t="s">
        <v>519</v>
      </c>
      <c r="C575" s="5">
        <f>Performance!A75</f>
        <v>0</v>
      </c>
      <c r="D575" s="5" t="str">
        <f>IFERROR(IF(C575="","",INDEX('Employee Master'!$B$5:$B$104,MATCH(C575,'Employee Master'!$A$5:$A$104,0))),"")</f>
        <v/>
      </c>
      <c r="E575" s="5" t="s">
        <v>261</v>
      </c>
      <c r="F575" s="5">
        <f>Performance!D75</f>
        <v>0</v>
      </c>
      <c r="G575" s="5" t="str">
        <f>IF(F575="","",IF(ISNUMBER(MATCH(F575,Setup!$G$6:$G$1000,0)),"OK","ORPHAN"))</f>
        <v>ORPHAN</v>
      </c>
    </row>
    <row r="576" spans="1:7" ht="15" customHeight="1" x14ac:dyDescent="0.35">
      <c r="A576" s="5" t="s">
        <v>258</v>
      </c>
      <c r="B576" s="5" t="s">
        <v>520</v>
      </c>
      <c r="C576" s="5">
        <f>Performance!A76</f>
        <v>0</v>
      </c>
      <c r="D576" s="5" t="str">
        <f>IFERROR(IF(C576="","",INDEX('Employee Master'!$B$5:$B$104,MATCH(C576,'Employee Master'!$A$5:$A$104,0))),"")</f>
        <v/>
      </c>
      <c r="E576" s="5" t="s">
        <v>261</v>
      </c>
      <c r="F576" s="5">
        <f>Performance!D76</f>
        <v>0</v>
      </c>
      <c r="G576" s="5" t="str">
        <f>IF(F576="","",IF(ISNUMBER(MATCH(F576,Setup!$G$6:$G$1000,0)),"OK","ORPHAN"))</f>
        <v>ORPHAN</v>
      </c>
    </row>
    <row r="577" spans="1:7" ht="15" customHeight="1" x14ac:dyDescent="0.35">
      <c r="A577" s="5" t="s">
        <v>258</v>
      </c>
      <c r="B577" s="5" t="s">
        <v>521</v>
      </c>
      <c r="C577" s="5">
        <f>Performance!A77</f>
        <v>0</v>
      </c>
      <c r="D577" s="5" t="str">
        <f>IFERROR(IF(C577="","",INDEX('Employee Master'!$B$5:$B$104,MATCH(C577,'Employee Master'!$A$5:$A$104,0))),"")</f>
        <v/>
      </c>
      <c r="E577" s="5" t="s">
        <v>261</v>
      </c>
      <c r="F577" s="5">
        <f>Performance!D77</f>
        <v>0</v>
      </c>
      <c r="G577" s="5" t="str">
        <f>IF(F577="","",IF(ISNUMBER(MATCH(F577,Setup!$G$6:$G$1000,0)),"OK","ORPHAN"))</f>
        <v>ORPHAN</v>
      </c>
    </row>
    <row r="578" spans="1:7" ht="15" customHeight="1" x14ac:dyDescent="0.35">
      <c r="A578" s="5" t="s">
        <v>258</v>
      </c>
      <c r="B578" s="5" t="s">
        <v>522</v>
      </c>
      <c r="C578" s="5">
        <f>Performance!A78</f>
        <v>0</v>
      </c>
      <c r="D578" s="5" t="str">
        <f>IFERROR(IF(C578="","",INDEX('Employee Master'!$B$5:$B$104,MATCH(C578,'Employee Master'!$A$5:$A$104,0))),"")</f>
        <v/>
      </c>
      <c r="E578" s="5" t="s">
        <v>261</v>
      </c>
      <c r="F578" s="5">
        <f>Performance!D78</f>
        <v>0</v>
      </c>
      <c r="G578" s="5" t="str">
        <f>IF(F578="","",IF(ISNUMBER(MATCH(F578,Setup!$G$6:$G$1000,0)),"OK","ORPHAN"))</f>
        <v>ORPHAN</v>
      </c>
    </row>
    <row r="579" spans="1:7" ht="15" customHeight="1" x14ac:dyDescent="0.35">
      <c r="A579" s="5" t="s">
        <v>258</v>
      </c>
      <c r="B579" s="5" t="s">
        <v>523</v>
      </c>
      <c r="C579" s="5">
        <f>Performance!A79</f>
        <v>0</v>
      </c>
      <c r="D579" s="5" t="str">
        <f>IFERROR(IF(C579="","",INDEX('Employee Master'!$B$5:$B$104,MATCH(C579,'Employee Master'!$A$5:$A$104,0))),"")</f>
        <v/>
      </c>
      <c r="E579" s="5" t="s">
        <v>261</v>
      </c>
      <c r="F579" s="5">
        <f>Performance!D79</f>
        <v>0</v>
      </c>
      <c r="G579" s="5" t="str">
        <f>IF(F579="","",IF(ISNUMBER(MATCH(F579,Setup!$G$6:$G$1000,0)),"OK","ORPHAN"))</f>
        <v>ORPHAN</v>
      </c>
    </row>
    <row r="580" spans="1:7" ht="15" customHeight="1" x14ac:dyDescent="0.35">
      <c r="A580" s="5" t="s">
        <v>258</v>
      </c>
      <c r="B580" s="5" t="s">
        <v>524</v>
      </c>
      <c r="C580" s="5">
        <f>Performance!A80</f>
        <v>0</v>
      </c>
      <c r="D580" s="5" t="str">
        <f>IFERROR(IF(C580="","",INDEX('Employee Master'!$B$5:$B$104,MATCH(C580,'Employee Master'!$A$5:$A$104,0))),"")</f>
        <v/>
      </c>
      <c r="E580" s="5" t="s">
        <v>261</v>
      </c>
      <c r="F580" s="5">
        <f>Performance!D80</f>
        <v>0</v>
      </c>
      <c r="G580" s="5" t="str">
        <f>IF(F580="","",IF(ISNUMBER(MATCH(F580,Setup!$G$6:$G$1000,0)),"OK","ORPHAN"))</f>
        <v>ORPHAN</v>
      </c>
    </row>
    <row r="581" spans="1:7" ht="15" customHeight="1" x14ac:dyDescent="0.35">
      <c r="A581" s="5" t="s">
        <v>258</v>
      </c>
      <c r="B581" s="5" t="s">
        <v>525</v>
      </c>
      <c r="C581" s="5">
        <f>Performance!A81</f>
        <v>0</v>
      </c>
      <c r="D581" s="5" t="str">
        <f>IFERROR(IF(C581="","",INDEX('Employee Master'!$B$5:$B$104,MATCH(C581,'Employee Master'!$A$5:$A$104,0))),"")</f>
        <v/>
      </c>
      <c r="E581" s="5" t="s">
        <v>261</v>
      </c>
      <c r="F581" s="5">
        <f>Performance!D81</f>
        <v>0</v>
      </c>
      <c r="G581" s="5" t="str">
        <f>IF(F581="","",IF(ISNUMBER(MATCH(F581,Setup!$G$6:$G$1000,0)),"OK","ORPHAN"))</f>
        <v>ORPHAN</v>
      </c>
    </row>
    <row r="582" spans="1:7" ht="15" customHeight="1" x14ac:dyDescent="0.35">
      <c r="A582" s="5" t="s">
        <v>258</v>
      </c>
      <c r="B582" s="5" t="s">
        <v>526</v>
      </c>
      <c r="C582" s="5">
        <f>Performance!A82</f>
        <v>0</v>
      </c>
      <c r="D582" s="5" t="str">
        <f>IFERROR(IF(C582="","",INDEX('Employee Master'!$B$5:$B$104,MATCH(C582,'Employee Master'!$A$5:$A$104,0))),"")</f>
        <v/>
      </c>
      <c r="E582" s="5" t="s">
        <v>261</v>
      </c>
      <c r="F582" s="5">
        <f>Performance!D82</f>
        <v>0</v>
      </c>
      <c r="G582" s="5" t="str">
        <f>IF(F582="","",IF(ISNUMBER(MATCH(F582,Setup!$G$6:$G$1000,0)),"OK","ORPHAN"))</f>
        <v>ORPHAN</v>
      </c>
    </row>
    <row r="583" spans="1:7" ht="15" customHeight="1" x14ac:dyDescent="0.35">
      <c r="A583" s="5" t="s">
        <v>258</v>
      </c>
      <c r="B583" s="5" t="s">
        <v>527</v>
      </c>
      <c r="C583" s="5">
        <f>Performance!A83</f>
        <v>0</v>
      </c>
      <c r="D583" s="5" t="str">
        <f>IFERROR(IF(C583="","",INDEX('Employee Master'!$B$5:$B$104,MATCH(C583,'Employee Master'!$A$5:$A$104,0))),"")</f>
        <v/>
      </c>
      <c r="E583" s="5" t="s">
        <v>261</v>
      </c>
      <c r="F583" s="5">
        <f>Performance!D83</f>
        <v>0</v>
      </c>
      <c r="G583" s="5" t="str">
        <f>IF(F583="","",IF(ISNUMBER(MATCH(F583,Setup!$G$6:$G$1000,0)),"OK","ORPHAN"))</f>
        <v>ORPHAN</v>
      </c>
    </row>
    <row r="584" spans="1:7" ht="15" customHeight="1" x14ac:dyDescent="0.35">
      <c r="A584" s="5" t="s">
        <v>258</v>
      </c>
      <c r="B584" s="5" t="s">
        <v>528</v>
      </c>
      <c r="C584" s="5">
        <f>Performance!A84</f>
        <v>0</v>
      </c>
      <c r="D584" s="5" t="str">
        <f>IFERROR(IF(C584="","",INDEX('Employee Master'!$B$5:$B$104,MATCH(C584,'Employee Master'!$A$5:$A$104,0))),"")</f>
        <v/>
      </c>
      <c r="E584" s="5" t="s">
        <v>261</v>
      </c>
      <c r="F584" s="5">
        <f>Performance!D84</f>
        <v>0</v>
      </c>
      <c r="G584" s="5" t="str">
        <f>IF(F584="","",IF(ISNUMBER(MATCH(F584,Setup!$G$6:$G$1000,0)),"OK","ORPHAN"))</f>
        <v>ORPHAN</v>
      </c>
    </row>
    <row r="585" spans="1:7" ht="15" customHeight="1" x14ac:dyDescent="0.35">
      <c r="A585" s="5" t="s">
        <v>258</v>
      </c>
      <c r="B585" s="5" t="s">
        <v>529</v>
      </c>
      <c r="C585" s="5">
        <f>Performance!A85</f>
        <v>0</v>
      </c>
      <c r="D585" s="5" t="str">
        <f>IFERROR(IF(C585="","",INDEX('Employee Master'!$B$5:$B$104,MATCH(C585,'Employee Master'!$A$5:$A$104,0))),"")</f>
        <v/>
      </c>
      <c r="E585" s="5" t="s">
        <v>261</v>
      </c>
      <c r="F585" s="5">
        <f>Performance!D85</f>
        <v>0</v>
      </c>
      <c r="G585" s="5" t="str">
        <f>IF(F585="","",IF(ISNUMBER(MATCH(F585,Setup!$G$6:$G$1000,0)),"OK","ORPHAN"))</f>
        <v>ORPHAN</v>
      </c>
    </row>
    <row r="586" spans="1:7" ht="15" customHeight="1" x14ac:dyDescent="0.35">
      <c r="A586" s="5" t="s">
        <v>258</v>
      </c>
      <c r="B586" s="5" t="s">
        <v>530</v>
      </c>
      <c r="C586" s="5">
        <f>Performance!A86</f>
        <v>0</v>
      </c>
      <c r="D586" s="5" t="str">
        <f>IFERROR(IF(C586="","",INDEX('Employee Master'!$B$5:$B$104,MATCH(C586,'Employee Master'!$A$5:$A$104,0))),"")</f>
        <v/>
      </c>
      <c r="E586" s="5" t="s">
        <v>261</v>
      </c>
      <c r="F586" s="5">
        <f>Performance!D86</f>
        <v>0</v>
      </c>
      <c r="G586" s="5" t="str">
        <f>IF(F586="","",IF(ISNUMBER(MATCH(F586,Setup!$G$6:$G$1000,0)),"OK","ORPHAN"))</f>
        <v>ORPHAN</v>
      </c>
    </row>
    <row r="587" spans="1:7" ht="15" customHeight="1" x14ac:dyDescent="0.35">
      <c r="A587" s="5" t="s">
        <v>258</v>
      </c>
      <c r="B587" s="5" t="s">
        <v>531</v>
      </c>
      <c r="C587" s="5">
        <f>Performance!A87</f>
        <v>0</v>
      </c>
      <c r="D587" s="5" t="str">
        <f>IFERROR(IF(C587="","",INDEX('Employee Master'!$B$5:$B$104,MATCH(C587,'Employee Master'!$A$5:$A$104,0))),"")</f>
        <v/>
      </c>
      <c r="E587" s="5" t="s">
        <v>261</v>
      </c>
      <c r="F587" s="5">
        <f>Performance!D87</f>
        <v>0</v>
      </c>
      <c r="G587" s="5" t="str">
        <f>IF(F587="","",IF(ISNUMBER(MATCH(F587,Setup!$G$6:$G$1000,0)),"OK","ORPHAN"))</f>
        <v>ORPHAN</v>
      </c>
    </row>
    <row r="588" spans="1:7" ht="15" customHeight="1" x14ac:dyDescent="0.35">
      <c r="A588" s="5" t="s">
        <v>258</v>
      </c>
      <c r="B588" s="5" t="s">
        <v>532</v>
      </c>
      <c r="C588" s="5">
        <f>Performance!A88</f>
        <v>0</v>
      </c>
      <c r="D588" s="5" t="str">
        <f>IFERROR(IF(C588="","",INDEX('Employee Master'!$B$5:$B$104,MATCH(C588,'Employee Master'!$A$5:$A$104,0))),"")</f>
        <v/>
      </c>
      <c r="E588" s="5" t="s">
        <v>261</v>
      </c>
      <c r="F588" s="5">
        <f>Performance!D88</f>
        <v>0</v>
      </c>
      <c r="G588" s="5" t="str">
        <f>IF(F588="","",IF(ISNUMBER(MATCH(F588,Setup!$G$6:$G$1000,0)),"OK","ORPHAN"))</f>
        <v>ORPHAN</v>
      </c>
    </row>
    <row r="589" spans="1:7" ht="15" customHeight="1" x14ac:dyDescent="0.35">
      <c r="A589" s="5" t="s">
        <v>258</v>
      </c>
      <c r="B589" s="5" t="s">
        <v>533</v>
      </c>
      <c r="C589" s="5">
        <f>Performance!A89</f>
        <v>0</v>
      </c>
      <c r="D589" s="5" t="str">
        <f>IFERROR(IF(C589="","",INDEX('Employee Master'!$B$5:$B$104,MATCH(C589,'Employee Master'!$A$5:$A$104,0))),"")</f>
        <v/>
      </c>
      <c r="E589" s="5" t="s">
        <v>261</v>
      </c>
      <c r="F589" s="5">
        <f>Performance!D89</f>
        <v>0</v>
      </c>
      <c r="G589" s="5" t="str">
        <f>IF(F589="","",IF(ISNUMBER(MATCH(F589,Setup!$G$6:$G$1000,0)),"OK","ORPHAN"))</f>
        <v>ORPHAN</v>
      </c>
    </row>
    <row r="590" spans="1:7" ht="15" customHeight="1" x14ac:dyDescent="0.35">
      <c r="A590" s="5" t="s">
        <v>258</v>
      </c>
      <c r="B590" s="5" t="s">
        <v>534</v>
      </c>
      <c r="C590" s="5">
        <f>Performance!A90</f>
        <v>0</v>
      </c>
      <c r="D590" s="5" t="str">
        <f>IFERROR(IF(C590="","",INDEX('Employee Master'!$B$5:$B$104,MATCH(C590,'Employee Master'!$A$5:$A$104,0))),"")</f>
        <v/>
      </c>
      <c r="E590" s="5" t="s">
        <v>261</v>
      </c>
      <c r="F590" s="5">
        <f>Performance!D90</f>
        <v>0</v>
      </c>
      <c r="G590" s="5" t="str">
        <f>IF(F590="","",IF(ISNUMBER(MATCH(F590,Setup!$G$6:$G$1000,0)),"OK","ORPHAN"))</f>
        <v>ORPHAN</v>
      </c>
    </row>
    <row r="591" spans="1:7" ht="15" customHeight="1" x14ac:dyDescent="0.35">
      <c r="A591" s="5" t="s">
        <v>258</v>
      </c>
      <c r="B591" s="5" t="s">
        <v>535</v>
      </c>
      <c r="C591" s="5">
        <f>Performance!A91</f>
        <v>0</v>
      </c>
      <c r="D591" s="5" t="str">
        <f>IFERROR(IF(C591="","",INDEX('Employee Master'!$B$5:$B$104,MATCH(C591,'Employee Master'!$A$5:$A$104,0))),"")</f>
        <v/>
      </c>
      <c r="E591" s="5" t="s">
        <v>261</v>
      </c>
      <c r="F591" s="5">
        <f>Performance!D91</f>
        <v>0</v>
      </c>
      <c r="G591" s="5" t="str">
        <f>IF(F591="","",IF(ISNUMBER(MATCH(F591,Setup!$G$6:$G$1000,0)),"OK","ORPHAN"))</f>
        <v>ORPHAN</v>
      </c>
    </row>
    <row r="592" spans="1:7" ht="15" customHeight="1" x14ac:dyDescent="0.35">
      <c r="A592" s="5" t="s">
        <v>258</v>
      </c>
      <c r="B592" s="5" t="s">
        <v>536</v>
      </c>
      <c r="C592" s="5">
        <f>Performance!A92</f>
        <v>0</v>
      </c>
      <c r="D592" s="5" t="str">
        <f>IFERROR(IF(C592="","",INDEX('Employee Master'!$B$5:$B$104,MATCH(C592,'Employee Master'!$A$5:$A$104,0))),"")</f>
        <v/>
      </c>
      <c r="E592" s="5" t="s">
        <v>261</v>
      </c>
      <c r="F592" s="5">
        <f>Performance!D92</f>
        <v>0</v>
      </c>
      <c r="G592" s="5" t="str">
        <f>IF(F592="","",IF(ISNUMBER(MATCH(F592,Setup!$G$6:$G$1000,0)),"OK","ORPHAN"))</f>
        <v>ORPHAN</v>
      </c>
    </row>
    <row r="593" spans="1:7" ht="15" customHeight="1" x14ac:dyDescent="0.35">
      <c r="A593" s="5" t="s">
        <v>258</v>
      </c>
      <c r="B593" s="5" t="s">
        <v>537</v>
      </c>
      <c r="C593" s="5">
        <f>Performance!A93</f>
        <v>0</v>
      </c>
      <c r="D593" s="5" t="str">
        <f>IFERROR(IF(C593="","",INDEX('Employee Master'!$B$5:$B$104,MATCH(C593,'Employee Master'!$A$5:$A$104,0))),"")</f>
        <v/>
      </c>
      <c r="E593" s="5" t="s">
        <v>261</v>
      </c>
      <c r="F593" s="5">
        <f>Performance!D93</f>
        <v>0</v>
      </c>
      <c r="G593" s="5" t="str">
        <f>IF(F593="","",IF(ISNUMBER(MATCH(F593,Setup!$G$6:$G$1000,0)),"OK","ORPHAN"))</f>
        <v>ORPHAN</v>
      </c>
    </row>
    <row r="594" spans="1:7" ht="15" customHeight="1" x14ac:dyDescent="0.35">
      <c r="A594" s="5" t="s">
        <v>258</v>
      </c>
      <c r="B594" s="5" t="s">
        <v>538</v>
      </c>
      <c r="C594" s="5">
        <f>Performance!A94</f>
        <v>0</v>
      </c>
      <c r="D594" s="5" t="str">
        <f>IFERROR(IF(C594="","",INDEX('Employee Master'!$B$5:$B$104,MATCH(C594,'Employee Master'!$A$5:$A$104,0))),"")</f>
        <v/>
      </c>
      <c r="E594" s="5" t="s">
        <v>261</v>
      </c>
      <c r="F594" s="5">
        <f>Performance!D94</f>
        <v>0</v>
      </c>
      <c r="G594" s="5" t="str">
        <f>IF(F594="","",IF(ISNUMBER(MATCH(F594,Setup!$G$6:$G$1000,0)),"OK","ORPHAN"))</f>
        <v>ORPHAN</v>
      </c>
    </row>
    <row r="595" spans="1:7" ht="15" customHeight="1" x14ac:dyDescent="0.35">
      <c r="A595" s="5" t="s">
        <v>258</v>
      </c>
      <c r="B595" s="5" t="s">
        <v>539</v>
      </c>
      <c r="C595" s="5">
        <f>Performance!A95</f>
        <v>0</v>
      </c>
      <c r="D595" s="5" t="str">
        <f>IFERROR(IF(C595="","",INDEX('Employee Master'!$B$5:$B$104,MATCH(C595,'Employee Master'!$A$5:$A$104,0))),"")</f>
        <v/>
      </c>
      <c r="E595" s="5" t="s">
        <v>261</v>
      </c>
      <c r="F595" s="5">
        <f>Performance!D95</f>
        <v>0</v>
      </c>
      <c r="G595" s="5" t="str">
        <f>IF(F595="","",IF(ISNUMBER(MATCH(F595,Setup!$G$6:$G$1000,0)),"OK","ORPHAN"))</f>
        <v>ORPHAN</v>
      </c>
    </row>
    <row r="596" spans="1:7" ht="15" customHeight="1" x14ac:dyDescent="0.35">
      <c r="A596" s="5" t="s">
        <v>258</v>
      </c>
      <c r="B596" s="5" t="s">
        <v>540</v>
      </c>
      <c r="C596" s="5">
        <f>Performance!A96</f>
        <v>0</v>
      </c>
      <c r="D596" s="5" t="str">
        <f>IFERROR(IF(C596="","",INDEX('Employee Master'!$B$5:$B$104,MATCH(C596,'Employee Master'!$A$5:$A$104,0))),"")</f>
        <v/>
      </c>
      <c r="E596" s="5" t="s">
        <v>261</v>
      </c>
      <c r="F596" s="5">
        <f>Performance!D96</f>
        <v>0</v>
      </c>
      <c r="G596" s="5" t="str">
        <f>IF(F596="","",IF(ISNUMBER(MATCH(F596,Setup!$G$6:$G$1000,0)),"OK","ORPHAN"))</f>
        <v>ORPHAN</v>
      </c>
    </row>
    <row r="597" spans="1:7" ht="15" customHeight="1" x14ac:dyDescent="0.35">
      <c r="A597" s="5" t="s">
        <v>258</v>
      </c>
      <c r="B597" s="5" t="s">
        <v>541</v>
      </c>
      <c r="C597" s="5">
        <f>Performance!A97</f>
        <v>0</v>
      </c>
      <c r="D597" s="5" t="str">
        <f>IFERROR(IF(C597="","",INDEX('Employee Master'!$B$5:$B$104,MATCH(C597,'Employee Master'!$A$5:$A$104,0))),"")</f>
        <v/>
      </c>
      <c r="E597" s="5" t="s">
        <v>261</v>
      </c>
      <c r="F597" s="5">
        <f>Performance!D97</f>
        <v>0</v>
      </c>
      <c r="G597" s="5" t="str">
        <f>IF(F597="","",IF(ISNUMBER(MATCH(F597,Setup!$G$6:$G$1000,0)),"OK","ORPHAN"))</f>
        <v>ORPHAN</v>
      </c>
    </row>
    <row r="598" spans="1:7" ht="15" customHeight="1" x14ac:dyDescent="0.35">
      <c r="A598" s="5" t="s">
        <v>258</v>
      </c>
      <c r="B598" s="5" t="s">
        <v>542</v>
      </c>
      <c r="C598" s="5">
        <f>Performance!A98</f>
        <v>0</v>
      </c>
      <c r="D598" s="5" t="str">
        <f>IFERROR(IF(C598="","",INDEX('Employee Master'!$B$5:$B$104,MATCH(C598,'Employee Master'!$A$5:$A$104,0))),"")</f>
        <v/>
      </c>
      <c r="E598" s="5" t="s">
        <v>261</v>
      </c>
      <c r="F598" s="5">
        <f>Performance!D98</f>
        <v>0</v>
      </c>
      <c r="G598" s="5" t="str">
        <f>IF(F598="","",IF(ISNUMBER(MATCH(F598,Setup!$G$6:$G$1000,0)),"OK","ORPHAN"))</f>
        <v>ORPHAN</v>
      </c>
    </row>
    <row r="599" spans="1:7" ht="15" customHeight="1" x14ac:dyDescent="0.35">
      <c r="A599" s="5" t="s">
        <v>258</v>
      </c>
      <c r="B599" s="5" t="s">
        <v>543</v>
      </c>
      <c r="C599" s="5">
        <f>Performance!A99</f>
        <v>0</v>
      </c>
      <c r="D599" s="5" t="str">
        <f>IFERROR(IF(C599="","",INDEX('Employee Master'!$B$5:$B$104,MATCH(C599,'Employee Master'!$A$5:$A$104,0))),"")</f>
        <v/>
      </c>
      <c r="E599" s="5" t="s">
        <v>261</v>
      </c>
      <c r="F599" s="5">
        <f>Performance!D99</f>
        <v>0</v>
      </c>
      <c r="G599" s="5" t="str">
        <f>IF(F599="","",IF(ISNUMBER(MATCH(F599,Setup!$G$6:$G$1000,0)),"OK","ORPHAN"))</f>
        <v>ORPHAN</v>
      </c>
    </row>
    <row r="600" spans="1:7" ht="15" customHeight="1" x14ac:dyDescent="0.35">
      <c r="A600" s="5" t="s">
        <v>258</v>
      </c>
      <c r="B600" s="5" t="s">
        <v>544</v>
      </c>
      <c r="C600" s="5">
        <f>Performance!A100</f>
        <v>0</v>
      </c>
      <c r="D600" s="5" t="str">
        <f>IFERROR(IF(C600="","",INDEX('Employee Master'!$B$5:$B$104,MATCH(C600,'Employee Master'!$A$5:$A$104,0))),"")</f>
        <v/>
      </c>
      <c r="E600" s="5" t="s">
        <v>261</v>
      </c>
      <c r="F600" s="5">
        <f>Performance!D100</f>
        <v>0</v>
      </c>
      <c r="G600" s="5" t="str">
        <f>IF(F600="","",IF(ISNUMBER(MATCH(F600,Setup!$G$6:$G$1000,0)),"OK","ORPHAN"))</f>
        <v>ORPHAN</v>
      </c>
    </row>
    <row r="601" spans="1:7" ht="15" customHeight="1" x14ac:dyDescent="0.35">
      <c r="A601" s="5" t="s">
        <v>258</v>
      </c>
      <c r="B601" s="5" t="s">
        <v>545</v>
      </c>
      <c r="C601" s="5">
        <f>Performance!A101</f>
        <v>0</v>
      </c>
      <c r="D601" s="5" t="str">
        <f>IFERROR(IF(C601="","",INDEX('Employee Master'!$B$5:$B$104,MATCH(C601,'Employee Master'!$A$5:$A$104,0))),"")</f>
        <v/>
      </c>
      <c r="E601" s="5" t="s">
        <v>261</v>
      </c>
      <c r="F601" s="5">
        <f>Performance!D101</f>
        <v>0</v>
      </c>
      <c r="G601" s="5" t="str">
        <f>IF(F601="","",IF(ISNUMBER(MATCH(F601,Setup!$G$6:$G$1000,0)),"OK","ORPHAN"))</f>
        <v>ORPHAN</v>
      </c>
    </row>
    <row r="602" spans="1:7" ht="15" customHeight="1" x14ac:dyDescent="0.35">
      <c r="A602" s="5" t="s">
        <v>258</v>
      </c>
      <c r="B602" s="5" t="s">
        <v>546</v>
      </c>
      <c r="C602" s="5">
        <f>Performance!A102</f>
        <v>0</v>
      </c>
      <c r="D602" s="5" t="str">
        <f>IFERROR(IF(C602="","",INDEX('Employee Master'!$B$5:$B$104,MATCH(C602,'Employee Master'!$A$5:$A$104,0))),"")</f>
        <v/>
      </c>
      <c r="E602" s="5" t="s">
        <v>261</v>
      </c>
      <c r="F602" s="5">
        <f>Performance!D102</f>
        <v>0</v>
      </c>
      <c r="G602" s="5" t="str">
        <f>IF(F602="","",IF(ISNUMBER(MATCH(F602,Setup!$G$6:$G$1000,0)),"OK","ORPHAN"))</f>
        <v>ORPHAN</v>
      </c>
    </row>
    <row r="603" spans="1:7" ht="15" customHeight="1" x14ac:dyDescent="0.35">
      <c r="A603" s="5" t="s">
        <v>258</v>
      </c>
      <c r="B603" s="5" t="s">
        <v>547</v>
      </c>
      <c r="C603" s="5">
        <f>Performance!A103</f>
        <v>0</v>
      </c>
      <c r="D603" s="5" t="str">
        <f>IFERROR(IF(C603="","",INDEX('Employee Master'!$B$5:$B$104,MATCH(C603,'Employee Master'!$A$5:$A$104,0))),"")</f>
        <v/>
      </c>
      <c r="E603" s="5" t="s">
        <v>261</v>
      </c>
      <c r="F603" s="5">
        <f>Performance!D103</f>
        <v>0</v>
      </c>
      <c r="G603" s="5" t="str">
        <f>IF(F603="","",IF(ISNUMBER(MATCH(F603,Setup!$G$6:$G$1000,0)),"OK","ORPHAN"))</f>
        <v>ORPHAN</v>
      </c>
    </row>
    <row r="604" spans="1:7" ht="15" customHeight="1" x14ac:dyDescent="0.35">
      <c r="A604" s="5" t="s">
        <v>258</v>
      </c>
      <c r="B604" s="5" t="s">
        <v>548</v>
      </c>
      <c r="C604" s="5">
        <f>Performance!A104</f>
        <v>0</v>
      </c>
      <c r="D604" s="5" t="str">
        <f>IFERROR(IF(C604="","",INDEX('Employee Master'!$B$5:$B$104,MATCH(C604,'Employee Master'!$A$5:$A$104,0))),"")</f>
        <v/>
      </c>
      <c r="E604" s="5" t="s">
        <v>261</v>
      </c>
      <c r="F604" s="5">
        <f>Performance!D104</f>
        <v>0</v>
      </c>
      <c r="G604" s="5" t="str">
        <f>IF(F604="","",IF(ISNUMBER(MATCH(F604,Setup!$G$6:$G$1000,0)),"OK","ORPHAN"))</f>
        <v>ORPHAN</v>
      </c>
    </row>
    <row r="605" spans="1:7" ht="15" customHeight="1" x14ac:dyDescent="0.35">
      <c r="A605" s="5" t="s">
        <v>304</v>
      </c>
      <c r="B605" s="5" t="s">
        <v>749</v>
      </c>
      <c r="C605" s="5">
        <f>'Contract &amp; Permit Tracker'!A6</f>
        <v>0</v>
      </c>
      <c r="D605" s="5" t="str">
        <f>IFERROR(IF(C605="","",INDEX('Employee Master'!$B$5:$B$104,MATCH(C605,'Employee Master'!$A$5:$A$104,0))),"")</f>
        <v/>
      </c>
      <c r="E605" s="5" t="s">
        <v>90</v>
      </c>
      <c r="F605" s="5">
        <f>'Contract &amp; Permit Tracker'!J6</f>
        <v>0</v>
      </c>
      <c r="G605" s="5" t="str">
        <f>IF(F605="","",IF(ISNUMBER(MATCH(F605,Setup!$K$6:$K$1000,0)),"OK","ORPHAN"))</f>
        <v>ORPHAN</v>
      </c>
    </row>
    <row r="606" spans="1:7" ht="15" customHeight="1" x14ac:dyDescent="0.35">
      <c r="A606" s="5" t="s">
        <v>304</v>
      </c>
      <c r="B606" s="5" t="s">
        <v>750</v>
      </c>
      <c r="C606" s="5">
        <f>'Contract &amp; Permit Tracker'!A7</f>
        <v>0</v>
      </c>
      <c r="D606" s="5" t="str">
        <f>IFERROR(IF(C606="","",INDEX('Employee Master'!$B$5:$B$104,MATCH(C606,'Employee Master'!$A$5:$A$104,0))),"")</f>
        <v/>
      </c>
      <c r="E606" s="5" t="s">
        <v>90</v>
      </c>
      <c r="F606" s="5">
        <f>'Contract &amp; Permit Tracker'!J7</f>
        <v>0</v>
      </c>
      <c r="G606" s="5" t="str">
        <f>IF(F606="","",IF(ISNUMBER(MATCH(F606,Setup!$K$6:$K$1000,0)),"OK","ORPHAN"))</f>
        <v>ORPHAN</v>
      </c>
    </row>
    <row r="607" spans="1:7" ht="15" customHeight="1" x14ac:dyDescent="0.35">
      <c r="A607" s="5" t="s">
        <v>304</v>
      </c>
      <c r="B607" s="5" t="s">
        <v>751</v>
      </c>
      <c r="C607" s="5">
        <f>'Contract &amp; Permit Tracker'!A8</f>
        <v>0</v>
      </c>
      <c r="D607" s="5" t="str">
        <f>IFERROR(IF(C607="","",INDEX('Employee Master'!$B$5:$B$104,MATCH(C607,'Employee Master'!$A$5:$A$104,0))),"")</f>
        <v/>
      </c>
      <c r="E607" s="5" t="s">
        <v>90</v>
      </c>
      <c r="F607" s="5">
        <f>'Contract &amp; Permit Tracker'!J8</f>
        <v>0</v>
      </c>
      <c r="G607" s="5" t="str">
        <f>IF(F607="","",IF(ISNUMBER(MATCH(F607,Setup!$K$6:$K$1000,0)),"OK","ORPHAN"))</f>
        <v>ORPHAN</v>
      </c>
    </row>
    <row r="608" spans="1:7" ht="15" customHeight="1" x14ac:dyDescent="0.35">
      <c r="A608" s="5" t="s">
        <v>304</v>
      </c>
      <c r="B608" s="5" t="s">
        <v>752</v>
      </c>
      <c r="C608" s="5">
        <f>'Contract &amp; Permit Tracker'!A9</f>
        <v>0</v>
      </c>
      <c r="D608" s="5" t="str">
        <f>IFERROR(IF(C608="","",INDEX('Employee Master'!$B$5:$B$104,MATCH(C608,'Employee Master'!$A$5:$A$104,0))),"")</f>
        <v/>
      </c>
      <c r="E608" s="5" t="s">
        <v>90</v>
      </c>
      <c r="F608" s="5">
        <f>'Contract &amp; Permit Tracker'!J9</f>
        <v>0</v>
      </c>
      <c r="G608" s="5" t="str">
        <f>IF(F608="","",IF(ISNUMBER(MATCH(F608,Setup!$K$6:$K$1000,0)),"OK","ORPHAN"))</f>
        <v>ORPHAN</v>
      </c>
    </row>
    <row r="609" spans="1:7" ht="15" customHeight="1" x14ac:dyDescent="0.35">
      <c r="A609" s="5" t="s">
        <v>304</v>
      </c>
      <c r="B609" s="5" t="s">
        <v>753</v>
      </c>
      <c r="C609" s="5">
        <f>'Contract &amp; Permit Tracker'!A10</f>
        <v>0</v>
      </c>
      <c r="D609" s="5" t="str">
        <f>IFERROR(IF(C609="","",INDEX('Employee Master'!$B$5:$B$104,MATCH(C609,'Employee Master'!$A$5:$A$104,0))),"")</f>
        <v/>
      </c>
      <c r="E609" s="5" t="s">
        <v>90</v>
      </c>
      <c r="F609" s="5">
        <f>'Contract &amp; Permit Tracker'!J10</f>
        <v>0</v>
      </c>
      <c r="G609" s="5" t="str">
        <f>IF(F609="","",IF(ISNUMBER(MATCH(F609,Setup!$K$6:$K$1000,0)),"OK","ORPHAN"))</f>
        <v>ORPHAN</v>
      </c>
    </row>
    <row r="610" spans="1:7" ht="15" customHeight="1" x14ac:dyDescent="0.35">
      <c r="A610" s="5" t="s">
        <v>304</v>
      </c>
      <c r="B610" s="5" t="s">
        <v>754</v>
      </c>
      <c r="C610" s="5">
        <f>'Contract &amp; Permit Tracker'!A11</f>
        <v>0</v>
      </c>
      <c r="D610" s="5" t="str">
        <f>IFERROR(IF(C610="","",INDEX('Employee Master'!$B$5:$B$104,MATCH(C610,'Employee Master'!$A$5:$A$104,0))),"")</f>
        <v/>
      </c>
      <c r="E610" s="5" t="s">
        <v>90</v>
      </c>
      <c r="F610" s="5">
        <f>'Contract &amp; Permit Tracker'!J11</f>
        <v>0</v>
      </c>
      <c r="G610" s="5" t="str">
        <f>IF(F610="","",IF(ISNUMBER(MATCH(F610,Setup!$K$6:$K$1000,0)),"OK","ORPHAN"))</f>
        <v>ORPHAN</v>
      </c>
    </row>
    <row r="611" spans="1:7" ht="15" customHeight="1" x14ac:dyDescent="0.35">
      <c r="A611" s="5" t="s">
        <v>304</v>
      </c>
      <c r="B611" s="5" t="s">
        <v>755</v>
      </c>
      <c r="C611" s="5">
        <f>'Contract &amp; Permit Tracker'!A12</f>
        <v>0</v>
      </c>
      <c r="D611" s="5" t="str">
        <f>IFERROR(IF(C611="","",INDEX('Employee Master'!$B$5:$B$104,MATCH(C611,'Employee Master'!$A$5:$A$104,0))),"")</f>
        <v/>
      </c>
      <c r="E611" s="5" t="s">
        <v>90</v>
      </c>
      <c r="F611" s="5">
        <f>'Contract &amp; Permit Tracker'!J12</f>
        <v>0</v>
      </c>
      <c r="G611" s="5" t="str">
        <f>IF(F611="","",IF(ISNUMBER(MATCH(F611,Setup!$K$6:$K$1000,0)),"OK","ORPHAN"))</f>
        <v>ORPHAN</v>
      </c>
    </row>
    <row r="612" spans="1:7" ht="15" customHeight="1" x14ac:dyDescent="0.35">
      <c r="A612" s="5" t="s">
        <v>304</v>
      </c>
      <c r="B612" s="5" t="s">
        <v>756</v>
      </c>
      <c r="C612" s="5">
        <f>'Contract &amp; Permit Tracker'!A13</f>
        <v>0</v>
      </c>
      <c r="D612" s="5" t="str">
        <f>IFERROR(IF(C612="","",INDEX('Employee Master'!$B$5:$B$104,MATCH(C612,'Employee Master'!$A$5:$A$104,0))),"")</f>
        <v/>
      </c>
      <c r="E612" s="5" t="s">
        <v>90</v>
      </c>
      <c r="F612" s="5">
        <f>'Contract &amp; Permit Tracker'!J13</f>
        <v>0</v>
      </c>
      <c r="G612" s="5" t="str">
        <f>IF(F612="","",IF(ISNUMBER(MATCH(F612,Setup!$K$6:$K$1000,0)),"OK","ORPHAN"))</f>
        <v>ORPHAN</v>
      </c>
    </row>
    <row r="613" spans="1:7" ht="15" customHeight="1" x14ac:dyDescent="0.35">
      <c r="A613" s="5" t="s">
        <v>304</v>
      </c>
      <c r="B613" s="5" t="s">
        <v>757</v>
      </c>
      <c r="C613" s="5">
        <f>'Contract &amp; Permit Tracker'!A14</f>
        <v>0</v>
      </c>
      <c r="D613" s="5" t="str">
        <f>IFERROR(IF(C613="","",INDEX('Employee Master'!$B$5:$B$104,MATCH(C613,'Employee Master'!$A$5:$A$104,0))),"")</f>
        <v/>
      </c>
      <c r="E613" s="5" t="s">
        <v>90</v>
      </c>
      <c r="F613" s="5">
        <f>'Contract &amp; Permit Tracker'!J14</f>
        <v>0</v>
      </c>
      <c r="G613" s="5" t="str">
        <f>IF(F613="","",IF(ISNUMBER(MATCH(F613,Setup!$K$6:$K$1000,0)),"OK","ORPHAN"))</f>
        <v>ORPHAN</v>
      </c>
    </row>
    <row r="614" spans="1:7" ht="15" customHeight="1" x14ac:dyDescent="0.35">
      <c r="A614" s="5" t="s">
        <v>304</v>
      </c>
      <c r="B614" s="5" t="s">
        <v>758</v>
      </c>
      <c r="C614" s="5">
        <f>'Contract &amp; Permit Tracker'!A15</f>
        <v>0</v>
      </c>
      <c r="D614" s="5" t="str">
        <f>IFERROR(IF(C614="","",INDEX('Employee Master'!$B$5:$B$104,MATCH(C614,'Employee Master'!$A$5:$A$104,0))),"")</f>
        <v/>
      </c>
      <c r="E614" s="5" t="s">
        <v>90</v>
      </c>
      <c r="F614" s="5">
        <f>'Contract &amp; Permit Tracker'!J15</f>
        <v>0</v>
      </c>
      <c r="G614" s="5" t="str">
        <f>IF(F614="","",IF(ISNUMBER(MATCH(F614,Setup!$K$6:$K$1000,0)),"OK","ORPHAN"))</f>
        <v>ORPHAN</v>
      </c>
    </row>
    <row r="615" spans="1:7" ht="15" customHeight="1" x14ac:dyDescent="0.35">
      <c r="A615" s="5" t="s">
        <v>304</v>
      </c>
      <c r="B615" s="5" t="s">
        <v>759</v>
      </c>
      <c r="C615" s="5">
        <f>'Contract &amp; Permit Tracker'!A16</f>
        <v>0</v>
      </c>
      <c r="D615" s="5" t="str">
        <f>IFERROR(IF(C615="","",INDEX('Employee Master'!$B$5:$B$104,MATCH(C615,'Employee Master'!$A$5:$A$104,0))),"")</f>
        <v/>
      </c>
      <c r="E615" s="5" t="s">
        <v>90</v>
      </c>
      <c r="F615" s="5">
        <f>'Contract &amp; Permit Tracker'!J16</f>
        <v>0</v>
      </c>
      <c r="G615" s="5" t="str">
        <f>IF(F615="","",IF(ISNUMBER(MATCH(F615,Setup!$K$6:$K$1000,0)),"OK","ORPHAN"))</f>
        <v>ORPHAN</v>
      </c>
    </row>
    <row r="616" spans="1:7" ht="15" customHeight="1" x14ac:dyDescent="0.35">
      <c r="A616" s="5" t="s">
        <v>304</v>
      </c>
      <c r="B616" s="5" t="s">
        <v>760</v>
      </c>
      <c r="C616" s="5">
        <f>'Contract &amp; Permit Tracker'!A17</f>
        <v>0</v>
      </c>
      <c r="D616" s="5" t="str">
        <f>IFERROR(IF(C616="","",INDEX('Employee Master'!$B$5:$B$104,MATCH(C616,'Employee Master'!$A$5:$A$104,0))),"")</f>
        <v/>
      </c>
      <c r="E616" s="5" t="s">
        <v>90</v>
      </c>
      <c r="F616" s="5">
        <f>'Contract &amp; Permit Tracker'!J17</f>
        <v>0</v>
      </c>
      <c r="G616" s="5" t="str">
        <f>IF(F616="","",IF(ISNUMBER(MATCH(F616,Setup!$K$6:$K$1000,0)),"OK","ORPHAN"))</f>
        <v>ORPHAN</v>
      </c>
    </row>
    <row r="617" spans="1:7" ht="15" customHeight="1" x14ac:dyDescent="0.35">
      <c r="A617" s="5" t="s">
        <v>304</v>
      </c>
      <c r="B617" s="5" t="s">
        <v>761</v>
      </c>
      <c r="C617" s="5">
        <f>'Contract &amp; Permit Tracker'!A18</f>
        <v>0</v>
      </c>
      <c r="D617" s="5" t="str">
        <f>IFERROR(IF(C617="","",INDEX('Employee Master'!$B$5:$B$104,MATCH(C617,'Employee Master'!$A$5:$A$104,0))),"")</f>
        <v/>
      </c>
      <c r="E617" s="5" t="s">
        <v>90</v>
      </c>
      <c r="F617" s="5">
        <f>'Contract &amp; Permit Tracker'!J18</f>
        <v>0</v>
      </c>
      <c r="G617" s="5" t="str">
        <f>IF(F617="","",IF(ISNUMBER(MATCH(F617,Setup!$K$6:$K$1000,0)),"OK","ORPHAN"))</f>
        <v>ORPHAN</v>
      </c>
    </row>
    <row r="618" spans="1:7" ht="15" customHeight="1" x14ac:dyDescent="0.35">
      <c r="A618" s="5" t="s">
        <v>304</v>
      </c>
      <c r="B618" s="5" t="s">
        <v>762</v>
      </c>
      <c r="C618" s="5">
        <f>'Contract &amp; Permit Tracker'!A19</f>
        <v>0</v>
      </c>
      <c r="D618" s="5" t="str">
        <f>IFERROR(IF(C618="","",INDEX('Employee Master'!$B$5:$B$104,MATCH(C618,'Employee Master'!$A$5:$A$104,0))),"")</f>
        <v/>
      </c>
      <c r="E618" s="5" t="s">
        <v>90</v>
      </c>
      <c r="F618" s="5">
        <f>'Contract &amp; Permit Tracker'!J19</f>
        <v>0</v>
      </c>
      <c r="G618" s="5" t="str">
        <f>IF(F618="","",IF(ISNUMBER(MATCH(F618,Setup!$K$6:$K$1000,0)),"OK","ORPHAN"))</f>
        <v>ORPHAN</v>
      </c>
    </row>
    <row r="619" spans="1:7" ht="15" customHeight="1" x14ac:dyDescent="0.35">
      <c r="A619" s="5" t="s">
        <v>304</v>
      </c>
      <c r="B619" s="5" t="s">
        <v>763</v>
      </c>
      <c r="C619" s="5">
        <f>'Contract &amp; Permit Tracker'!A20</f>
        <v>0</v>
      </c>
      <c r="D619" s="5" t="str">
        <f>IFERROR(IF(C619="","",INDEX('Employee Master'!$B$5:$B$104,MATCH(C619,'Employee Master'!$A$5:$A$104,0))),"")</f>
        <v/>
      </c>
      <c r="E619" s="5" t="s">
        <v>90</v>
      </c>
      <c r="F619" s="5">
        <f>'Contract &amp; Permit Tracker'!J20</f>
        <v>0</v>
      </c>
      <c r="G619" s="5" t="str">
        <f>IF(F619="","",IF(ISNUMBER(MATCH(F619,Setup!$K$6:$K$1000,0)),"OK","ORPHAN"))</f>
        <v>ORPHAN</v>
      </c>
    </row>
    <row r="620" spans="1:7" ht="15" customHeight="1" x14ac:dyDescent="0.35">
      <c r="A620" s="5" t="s">
        <v>304</v>
      </c>
      <c r="B620" s="5" t="s">
        <v>764</v>
      </c>
      <c r="C620" s="5">
        <f>'Contract &amp; Permit Tracker'!A21</f>
        <v>0</v>
      </c>
      <c r="D620" s="5" t="str">
        <f>IFERROR(IF(C620="","",INDEX('Employee Master'!$B$5:$B$104,MATCH(C620,'Employee Master'!$A$5:$A$104,0))),"")</f>
        <v/>
      </c>
      <c r="E620" s="5" t="s">
        <v>90</v>
      </c>
      <c r="F620" s="5">
        <f>'Contract &amp; Permit Tracker'!J21</f>
        <v>0</v>
      </c>
      <c r="G620" s="5" t="str">
        <f>IF(F620="","",IF(ISNUMBER(MATCH(F620,Setup!$K$6:$K$1000,0)),"OK","ORPHAN"))</f>
        <v>ORPHAN</v>
      </c>
    </row>
    <row r="621" spans="1:7" ht="15" customHeight="1" x14ac:dyDescent="0.35">
      <c r="A621" s="5" t="s">
        <v>304</v>
      </c>
      <c r="B621" s="5" t="s">
        <v>765</v>
      </c>
      <c r="C621" s="5">
        <f>'Contract &amp; Permit Tracker'!A22</f>
        <v>0</v>
      </c>
      <c r="D621" s="5" t="str">
        <f>IFERROR(IF(C621="","",INDEX('Employee Master'!$B$5:$B$104,MATCH(C621,'Employee Master'!$A$5:$A$104,0))),"")</f>
        <v/>
      </c>
      <c r="E621" s="5" t="s">
        <v>90</v>
      </c>
      <c r="F621" s="5">
        <f>'Contract &amp; Permit Tracker'!J22</f>
        <v>0</v>
      </c>
      <c r="G621" s="5" t="str">
        <f>IF(F621="","",IF(ISNUMBER(MATCH(F621,Setup!$K$6:$K$1000,0)),"OK","ORPHAN"))</f>
        <v>ORPHAN</v>
      </c>
    </row>
    <row r="622" spans="1:7" ht="15" customHeight="1" x14ac:dyDescent="0.35">
      <c r="A622" s="5" t="s">
        <v>304</v>
      </c>
      <c r="B622" s="5" t="s">
        <v>766</v>
      </c>
      <c r="C622" s="5">
        <f>'Contract &amp; Permit Tracker'!A23</f>
        <v>0</v>
      </c>
      <c r="D622" s="5" t="str">
        <f>IFERROR(IF(C622="","",INDEX('Employee Master'!$B$5:$B$104,MATCH(C622,'Employee Master'!$A$5:$A$104,0))),"")</f>
        <v/>
      </c>
      <c r="E622" s="5" t="s">
        <v>90</v>
      </c>
      <c r="F622" s="5">
        <f>'Contract &amp; Permit Tracker'!J23</f>
        <v>0</v>
      </c>
      <c r="G622" s="5" t="str">
        <f>IF(F622="","",IF(ISNUMBER(MATCH(F622,Setup!$K$6:$K$1000,0)),"OK","ORPHAN"))</f>
        <v>ORPHAN</v>
      </c>
    </row>
    <row r="623" spans="1:7" ht="15" customHeight="1" x14ac:dyDescent="0.35">
      <c r="A623" s="5" t="s">
        <v>304</v>
      </c>
      <c r="B623" s="5" t="s">
        <v>767</v>
      </c>
      <c r="C623" s="5">
        <f>'Contract &amp; Permit Tracker'!A24</f>
        <v>0</v>
      </c>
      <c r="D623" s="5" t="str">
        <f>IFERROR(IF(C623="","",INDEX('Employee Master'!$B$5:$B$104,MATCH(C623,'Employee Master'!$A$5:$A$104,0))),"")</f>
        <v/>
      </c>
      <c r="E623" s="5" t="s">
        <v>90</v>
      </c>
      <c r="F623" s="5">
        <f>'Contract &amp; Permit Tracker'!J24</f>
        <v>0</v>
      </c>
      <c r="G623" s="5" t="str">
        <f>IF(F623="","",IF(ISNUMBER(MATCH(F623,Setup!$K$6:$K$1000,0)),"OK","ORPHAN"))</f>
        <v>ORPHAN</v>
      </c>
    </row>
    <row r="624" spans="1:7" ht="15" customHeight="1" x14ac:dyDescent="0.35">
      <c r="A624" s="5" t="s">
        <v>304</v>
      </c>
      <c r="B624" s="5" t="s">
        <v>768</v>
      </c>
      <c r="C624" s="5">
        <f>'Contract &amp; Permit Tracker'!A25</f>
        <v>0</v>
      </c>
      <c r="D624" s="5" t="str">
        <f>IFERROR(IF(C624="","",INDEX('Employee Master'!$B$5:$B$104,MATCH(C624,'Employee Master'!$A$5:$A$104,0))),"")</f>
        <v/>
      </c>
      <c r="E624" s="5" t="s">
        <v>90</v>
      </c>
      <c r="F624" s="5">
        <f>'Contract &amp; Permit Tracker'!J25</f>
        <v>0</v>
      </c>
      <c r="G624" s="5" t="str">
        <f>IF(F624="","",IF(ISNUMBER(MATCH(F624,Setup!$K$6:$K$1000,0)),"OK","ORPHAN"))</f>
        <v>ORPHAN</v>
      </c>
    </row>
    <row r="625" spans="1:7" ht="15" customHeight="1" x14ac:dyDescent="0.35">
      <c r="A625" s="5" t="s">
        <v>304</v>
      </c>
      <c r="B625" s="5" t="s">
        <v>769</v>
      </c>
      <c r="C625" s="5">
        <f>'Contract &amp; Permit Tracker'!A26</f>
        <v>0</v>
      </c>
      <c r="D625" s="5" t="str">
        <f>IFERROR(IF(C625="","",INDEX('Employee Master'!$B$5:$B$104,MATCH(C625,'Employee Master'!$A$5:$A$104,0))),"")</f>
        <v/>
      </c>
      <c r="E625" s="5" t="s">
        <v>90</v>
      </c>
      <c r="F625" s="5">
        <f>'Contract &amp; Permit Tracker'!J26</f>
        <v>0</v>
      </c>
      <c r="G625" s="5" t="str">
        <f>IF(F625="","",IF(ISNUMBER(MATCH(F625,Setup!$K$6:$K$1000,0)),"OK","ORPHAN"))</f>
        <v>ORPHAN</v>
      </c>
    </row>
    <row r="626" spans="1:7" ht="15" customHeight="1" x14ac:dyDescent="0.35">
      <c r="A626" s="5" t="s">
        <v>304</v>
      </c>
      <c r="B626" s="5" t="s">
        <v>770</v>
      </c>
      <c r="C626" s="5">
        <f>'Contract &amp; Permit Tracker'!A27</f>
        <v>0</v>
      </c>
      <c r="D626" s="5" t="str">
        <f>IFERROR(IF(C626="","",INDEX('Employee Master'!$B$5:$B$104,MATCH(C626,'Employee Master'!$A$5:$A$104,0))),"")</f>
        <v/>
      </c>
      <c r="E626" s="5" t="s">
        <v>90</v>
      </c>
      <c r="F626" s="5">
        <f>'Contract &amp; Permit Tracker'!J27</f>
        <v>0</v>
      </c>
      <c r="G626" s="5" t="str">
        <f>IF(F626="","",IF(ISNUMBER(MATCH(F626,Setup!$K$6:$K$1000,0)),"OK","ORPHAN"))</f>
        <v>ORPHAN</v>
      </c>
    </row>
    <row r="627" spans="1:7" ht="15" customHeight="1" x14ac:dyDescent="0.35">
      <c r="A627" s="5" t="s">
        <v>304</v>
      </c>
      <c r="B627" s="5" t="s">
        <v>771</v>
      </c>
      <c r="C627" s="5">
        <f>'Contract &amp; Permit Tracker'!A28</f>
        <v>0</v>
      </c>
      <c r="D627" s="5" t="str">
        <f>IFERROR(IF(C627="","",INDEX('Employee Master'!$B$5:$B$104,MATCH(C627,'Employee Master'!$A$5:$A$104,0))),"")</f>
        <v/>
      </c>
      <c r="E627" s="5" t="s">
        <v>90</v>
      </c>
      <c r="F627" s="5">
        <f>'Contract &amp; Permit Tracker'!J28</f>
        <v>0</v>
      </c>
      <c r="G627" s="5" t="str">
        <f>IF(F627="","",IF(ISNUMBER(MATCH(F627,Setup!$K$6:$K$1000,0)),"OK","ORPHAN"))</f>
        <v>ORPHAN</v>
      </c>
    </row>
    <row r="628" spans="1:7" ht="15" customHeight="1" x14ac:dyDescent="0.35">
      <c r="A628" s="5" t="s">
        <v>304</v>
      </c>
      <c r="B628" s="5" t="s">
        <v>772</v>
      </c>
      <c r="C628" s="5">
        <f>'Contract &amp; Permit Tracker'!A29</f>
        <v>0</v>
      </c>
      <c r="D628" s="5" t="str">
        <f>IFERROR(IF(C628="","",INDEX('Employee Master'!$B$5:$B$104,MATCH(C628,'Employee Master'!$A$5:$A$104,0))),"")</f>
        <v/>
      </c>
      <c r="E628" s="5" t="s">
        <v>90</v>
      </c>
      <c r="F628" s="5">
        <f>'Contract &amp; Permit Tracker'!J29</f>
        <v>0</v>
      </c>
      <c r="G628" s="5" t="str">
        <f>IF(F628="","",IF(ISNUMBER(MATCH(F628,Setup!$K$6:$K$1000,0)),"OK","ORPHAN"))</f>
        <v>ORPHAN</v>
      </c>
    </row>
    <row r="629" spans="1:7" ht="15" customHeight="1" x14ac:dyDescent="0.35">
      <c r="A629" s="5" t="s">
        <v>304</v>
      </c>
      <c r="B629" s="5" t="s">
        <v>773</v>
      </c>
      <c r="C629" s="5">
        <f>'Contract &amp; Permit Tracker'!A30</f>
        <v>0</v>
      </c>
      <c r="D629" s="5" t="str">
        <f>IFERROR(IF(C629="","",INDEX('Employee Master'!$B$5:$B$104,MATCH(C629,'Employee Master'!$A$5:$A$104,0))),"")</f>
        <v/>
      </c>
      <c r="E629" s="5" t="s">
        <v>90</v>
      </c>
      <c r="F629" s="5">
        <f>'Contract &amp; Permit Tracker'!J30</f>
        <v>0</v>
      </c>
      <c r="G629" s="5" t="str">
        <f>IF(F629="","",IF(ISNUMBER(MATCH(F629,Setup!$K$6:$K$1000,0)),"OK","ORPHAN"))</f>
        <v>ORPHAN</v>
      </c>
    </row>
    <row r="630" spans="1:7" ht="15" customHeight="1" x14ac:dyDescent="0.35">
      <c r="A630" s="5" t="s">
        <v>304</v>
      </c>
      <c r="B630" s="5" t="s">
        <v>774</v>
      </c>
      <c r="C630" s="5">
        <f>'Contract &amp; Permit Tracker'!A31</f>
        <v>0</v>
      </c>
      <c r="D630" s="5" t="str">
        <f>IFERROR(IF(C630="","",INDEX('Employee Master'!$B$5:$B$104,MATCH(C630,'Employee Master'!$A$5:$A$104,0))),"")</f>
        <v/>
      </c>
      <c r="E630" s="5" t="s">
        <v>90</v>
      </c>
      <c r="F630" s="5">
        <f>'Contract &amp; Permit Tracker'!J31</f>
        <v>0</v>
      </c>
      <c r="G630" s="5" t="str">
        <f>IF(F630="","",IF(ISNUMBER(MATCH(F630,Setup!$K$6:$K$1000,0)),"OK","ORPHAN"))</f>
        <v>ORPHAN</v>
      </c>
    </row>
    <row r="631" spans="1:7" ht="15" customHeight="1" x14ac:dyDescent="0.35">
      <c r="A631" s="5" t="s">
        <v>304</v>
      </c>
      <c r="B631" s="5" t="s">
        <v>775</v>
      </c>
      <c r="C631" s="5">
        <f>'Contract &amp; Permit Tracker'!A32</f>
        <v>0</v>
      </c>
      <c r="D631" s="5" t="str">
        <f>IFERROR(IF(C631="","",INDEX('Employee Master'!$B$5:$B$104,MATCH(C631,'Employee Master'!$A$5:$A$104,0))),"")</f>
        <v/>
      </c>
      <c r="E631" s="5" t="s">
        <v>90</v>
      </c>
      <c r="F631" s="5">
        <f>'Contract &amp; Permit Tracker'!J32</f>
        <v>0</v>
      </c>
      <c r="G631" s="5" t="str">
        <f>IF(F631="","",IF(ISNUMBER(MATCH(F631,Setup!$K$6:$K$1000,0)),"OK","ORPHAN"))</f>
        <v>ORPHAN</v>
      </c>
    </row>
    <row r="632" spans="1:7" ht="15" customHeight="1" x14ac:dyDescent="0.35">
      <c r="A632" s="5" t="s">
        <v>304</v>
      </c>
      <c r="B632" s="5" t="s">
        <v>776</v>
      </c>
      <c r="C632" s="5">
        <f>'Contract &amp; Permit Tracker'!A33</f>
        <v>0</v>
      </c>
      <c r="D632" s="5" t="str">
        <f>IFERROR(IF(C632="","",INDEX('Employee Master'!$B$5:$B$104,MATCH(C632,'Employee Master'!$A$5:$A$104,0))),"")</f>
        <v/>
      </c>
      <c r="E632" s="5" t="s">
        <v>90</v>
      </c>
      <c r="F632" s="5">
        <f>'Contract &amp; Permit Tracker'!J33</f>
        <v>0</v>
      </c>
      <c r="G632" s="5" t="str">
        <f>IF(F632="","",IF(ISNUMBER(MATCH(F632,Setup!$K$6:$K$1000,0)),"OK","ORPHAN"))</f>
        <v>ORPHAN</v>
      </c>
    </row>
    <row r="633" spans="1:7" ht="15" customHeight="1" x14ac:dyDescent="0.35">
      <c r="A633" s="5" t="s">
        <v>304</v>
      </c>
      <c r="B633" s="5" t="s">
        <v>777</v>
      </c>
      <c r="C633" s="5">
        <f>'Contract &amp; Permit Tracker'!A34</f>
        <v>0</v>
      </c>
      <c r="D633" s="5" t="str">
        <f>IFERROR(IF(C633="","",INDEX('Employee Master'!$B$5:$B$104,MATCH(C633,'Employee Master'!$A$5:$A$104,0))),"")</f>
        <v/>
      </c>
      <c r="E633" s="5" t="s">
        <v>90</v>
      </c>
      <c r="F633" s="5">
        <f>'Contract &amp; Permit Tracker'!J34</f>
        <v>0</v>
      </c>
      <c r="G633" s="5" t="str">
        <f>IF(F633="","",IF(ISNUMBER(MATCH(F633,Setup!$K$6:$K$1000,0)),"OK","ORPHAN"))</f>
        <v>ORPHAN</v>
      </c>
    </row>
    <row r="634" spans="1:7" ht="15" customHeight="1" x14ac:dyDescent="0.35">
      <c r="A634" s="5" t="s">
        <v>304</v>
      </c>
      <c r="B634" s="5" t="s">
        <v>778</v>
      </c>
      <c r="C634" s="5">
        <f>'Contract &amp; Permit Tracker'!A35</f>
        <v>0</v>
      </c>
      <c r="D634" s="5" t="str">
        <f>IFERROR(IF(C634="","",INDEX('Employee Master'!$B$5:$B$104,MATCH(C634,'Employee Master'!$A$5:$A$104,0))),"")</f>
        <v/>
      </c>
      <c r="E634" s="5" t="s">
        <v>90</v>
      </c>
      <c r="F634" s="5">
        <f>'Contract &amp; Permit Tracker'!J35</f>
        <v>0</v>
      </c>
      <c r="G634" s="5" t="str">
        <f>IF(F634="","",IF(ISNUMBER(MATCH(F634,Setup!$K$6:$K$1000,0)),"OK","ORPHAN"))</f>
        <v>ORPHAN</v>
      </c>
    </row>
    <row r="635" spans="1:7" ht="15" customHeight="1" x14ac:dyDescent="0.35">
      <c r="A635" s="5" t="s">
        <v>304</v>
      </c>
      <c r="B635" s="5" t="s">
        <v>779</v>
      </c>
      <c r="C635" s="5">
        <f>'Contract &amp; Permit Tracker'!A36</f>
        <v>0</v>
      </c>
      <c r="D635" s="5" t="str">
        <f>IFERROR(IF(C635="","",INDEX('Employee Master'!$B$5:$B$104,MATCH(C635,'Employee Master'!$A$5:$A$104,0))),"")</f>
        <v/>
      </c>
      <c r="E635" s="5" t="s">
        <v>90</v>
      </c>
      <c r="F635" s="5">
        <f>'Contract &amp; Permit Tracker'!J36</f>
        <v>0</v>
      </c>
      <c r="G635" s="5" t="str">
        <f>IF(F635="","",IF(ISNUMBER(MATCH(F635,Setup!$K$6:$K$1000,0)),"OK","ORPHAN"))</f>
        <v>ORPHAN</v>
      </c>
    </row>
    <row r="636" spans="1:7" ht="15" customHeight="1" x14ac:dyDescent="0.35">
      <c r="A636" s="5" t="s">
        <v>304</v>
      </c>
      <c r="B636" s="5" t="s">
        <v>780</v>
      </c>
      <c r="C636" s="5">
        <f>'Contract &amp; Permit Tracker'!A37</f>
        <v>0</v>
      </c>
      <c r="D636" s="5" t="str">
        <f>IFERROR(IF(C636="","",INDEX('Employee Master'!$B$5:$B$104,MATCH(C636,'Employee Master'!$A$5:$A$104,0))),"")</f>
        <v/>
      </c>
      <c r="E636" s="5" t="s">
        <v>90</v>
      </c>
      <c r="F636" s="5">
        <f>'Contract &amp; Permit Tracker'!J37</f>
        <v>0</v>
      </c>
      <c r="G636" s="5" t="str">
        <f>IF(F636="","",IF(ISNUMBER(MATCH(F636,Setup!$K$6:$K$1000,0)),"OK","ORPHAN"))</f>
        <v>ORPHAN</v>
      </c>
    </row>
    <row r="637" spans="1:7" ht="15" customHeight="1" x14ac:dyDescent="0.35">
      <c r="A637" s="5" t="s">
        <v>304</v>
      </c>
      <c r="B637" s="5" t="s">
        <v>781</v>
      </c>
      <c r="C637" s="5">
        <f>'Contract &amp; Permit Tracker'!A38</f>
        <v>0</v>
      </c>
      <c r="D637" s="5" t="str">
        <f>IFERROR(IF(C637="","",INDEX('Employee Master'!$B$5:$B$104,MATCH(C637,'Employee Master'!$A$5:$A$104,0))),"")</f>
        <v/>
      </c>
      <c r="E637" s="5" t="s">
        <v>90</v>
      </c>
      <c r="F637" s="5">
        <f>'Contract &amp; Permit Tracker'!J38</f>
        <v>0</v>
      </c>
      <c r="G637" s="5" t="str">
        <f>IF(F637="","",IF(ISNUMBER(MATCH(F637,Setup!$K$6:$K$1000,0)),"OK","ORPHAN"))</f>
        <v>ORPHAN</v>
      </c>
    </row>
    <row r="638" spans="1:7" ht="15" customHeight="1" x14ac:dyDescent="0.35">
      <c r="A638" s="5" t="s">
        <v>304</v>
      </c>
      <c r="B638" s="5" t="s">
        <v>782</v>
      </c>
      <c r="C638" s="5">
        <f>'Contract &amp; Permit Tracker'!A39</f>
        <v>0</v>
      </c>
      <c r="D638" s="5" t="str">
        <f>IFERROR(IF(C638="","",INDEX('Employee Master'!$B$5:$B$104,MATCH(C638,'Employee Master'!$A$5:$A$104,0))),"")</f>
        <v/>
      </c>
      <c r="E638" s="5" t="s">
        <v>90</v>
      </c>
      <c r="F638" s="5">
        <f>'Contract &amp; Permit Tracker'!J39</f>
        <v>0</v>
      </c>
      <c r="G638" s="5" t="str">
        <f>IF(F638="","",IF(ISNUMBER(MATCH(F638,Setup!$K$6:$K$1000,0)),"OK","ORPHAN"))</f>
        <v>ORPHAN</v>
      </c>
    </row>
    <row r="639" spans="1:7" ht="15" customHeight="1" x14ac:dyDescent="0.35">
      <c r="A639" s="5" t="s">
        <v>304</v>
      </c>
      <c r="B639" s="5" t="s">
        <v>783</v>
      </c>
      <c r="C639" s="5">
        <f>'Contract &amp; Permit Tracker'!A40</f>
        <v>0</v>
      </c>
      <c r="D639" s="5" t="str">
        <f>IFERROR(IF(C639="","",INDEX('Employee Master'!$B$5:$B$104,MATCH(C639,'Employee Master'!$A$5:$A$104,0))),"")</f>
        <v/>
      </c>
      <c r="E639" s="5" t="s">
        <v>90</v>
      </c>
      <c r="F639" s="5">
        <f>'Contract &amp; Permit Tracker'!J40</f>
        <v>0</v>
      </c>
      <c r="G639" s="5" t="str">
        <f>IF(F639="","",IF(ISNUMBER(MATCH(F639,Setup!$K$6:$K$1000,0)),"OK","ORPHAN"))</f>
        <v>ORPHAN</v>
      </c>
    </row>
    <row r="640" spans="1:7" ht="15" customHeight="1" x14ac:dyDescent="0.35">
      <c r="A640" s="5" t="s">
        <v>304</v>
      </c>
      <c r="B640" s="5" t="s">
        <v>784</v>
      </c>
      <c r="C640" s="5">
        <f>'Contract &amp; Permit Tracker'!A41</f>
        <v>0</v>
      </c>
      <c r="D640" s="5" t="str">
        <f>IFERROR(IF(C640="","",INDEX('Employee Master'!$B$5:$B$104,MATCH(C640,'Employee Master'!$A$5:$A$104,0))),"")</f>
        <v/>
      </c>
      <c r="E640" s="5" t="s">
        <v>90</v>
      </c>
      <c r="F640" s="5">
        <f>'Contract &amp; Permit Tracker'!J41</f>
        <v>0</v>
      </c>
      <c r="G640" s="5" t="str">
        <f>IF(F640="","",IF(ISNUMBER(MATCH(F640,Setup!$K$6:$K$1000,0)),"OK","ORPHAN"))</f>
        <v>ORPHAN</v>
      </c>
    </row>
    <row r="641" spans="1:7" ht="15" customHeight="1" x14ac:dyDescent="0.35">
      <c r="A641" s="5" t="s">
        <v>304</v>
      </c>
      <c r="B641" s="5" t="s">
        <v>785</v>
      </c>
      <c r="C641" s="5">
        <f>'Contract &amp; Permit Tracker'!A42</f>
        <v>0</v>
      </c>
      <c r="D641" s="5" t="str">
        <f>IFERROR(IF(C641="","",INDEX('Employee Master'!$B$5:$B$104,MATCH(C641,'Employee Master'!$A$5:$A$104,0))),"")</f>
        <v/>
      </c>
      <c r="E641" s="5" t="s">
        <v>90</v>
      </c>
      <c r="F641" s="5">
        <f>'Contract &amp; Permit Tracker'!J42</f>
        <v>0</v>
      </c>
      <c r="G641" s="5" t="str">
        <f>IF(F641="","",IF(ISNUMBER(MATCH(F641,Setup!$K$6:$K$1000,0)),"OK","ORPHAN"))</f>
        <v>ORPHAN</v>
      </c>
    </row>
    <row r="642" spans="1:7" ht="15" customHeight="1" x14ac:dyDescent="0.35">
      <c r="A642" s="5" t="s">
        <v>304</v>
      </c>
      <c r="B642" s="5" t="s">
        <v>786</v>
      </c>
      <c r="C642" s="5">
        <f>'Contract &amp; Permit Tracker'!A43</f>
        <v>0</v>
      </c>
      <c r="D642" s="5" t="str">
        <f>IFERROR(IF(C642="","",INDEX('Employee Master'!$B$5:$B$104,MATCH(C642,'Employee Master'!$A$5:$A$104,0))),"")</f>
        <v/>
      </c>
      <c r="E642" s="5" t="s">
        <v>90</v>
      </c>
      <c r="F642" s="5">
        <f>'Contract &amp; Permit Tracker'!J43</f>
        <v>0</v>
      </c>
      <c r="G642" s="5" t="str">
        <f>IF(F642="","",IF(ISNUMBER(MATCH(F642,Setup!$K$6:$K$1000,0)),"OK","ORPHAN"))</f>
        <v>ORPHAN</v>
      </c>
    </row>
    <row r="643" spans="1:7" ht="15" customHeight="1" x14ac:dyDescent="0.35">
      <c r="A643" s="5" t="s">
        <v>304</v>
      </c>
      <c r="B643" s="5" t="s">
        <v>787</v>
      </c>
      <c r="C643" s="5">
        <f>'Contract &amp; Permit Tracker'!A44</f>
        <v>0</v>
      </c>
      <c r="D643" s="5" t="str">
        <f>IFERROR(IF(C643="","",INDEX('Employee Master'!$B$5:$B$104,MATCH(C643,'Employee Master'!$A$5:$A$104,0))),"")</f>
        <v/>
      </c>
      <c r="E643" s="5" t="s">
        <v>90</v>
      </c>
      <c r="F643" s="5">
        <f>'Contract &amp; Permit Tracker'!J44</f>
        <v>0</v>
      </c>
      <c r="G643" s="5" t="str">
        <f>IF(F643="","",IF(ISNUMBER(MATCH(F643,Setup!$K$6:$K$1000,0)),"OK","ORPHAN"))</f>
        <v>ORPHAN</v>
      </c>
    </row>
    <row r="644" spans="1:7" ht="15" customHeight="1" x14ac:dyDescent="0.35">
      <c r="A644" s="5" t="s">
        <v>304</v>
      </c>
      <c r="B644" s="5" t="s">
        <v>788</v>
      </c>
      <c r="C644" s="5">
        <f>'Contract &amp; Permit Tracker'!A45</f>
        <v>0</v>
      </c>
      <c r="D644" s="5" t="str">
        <f>IFERROR(IF(C644="","",INDEX('Employee Master'!$B$5:$B$104,MATCH(C644,'Employee Master'!$A$5:$A$104,0))),"")</f>
        <v/>
      </c>
      <c r="E644" s="5" t="s">
        <v>90</v>
      </c>
      <c r="F644" s="5">
        <f>'Contract &amp; Permit Tracker'!J45</f>
        <v>0</v>
      </c>
      <c r="G644" s="5" t="str">
        <f>IF(F644="","",IF(ISNUMBER(MATCH(F644,Setup!$K$6:$K$1000,0)),"OK","ORPHAN"))</f>
        <v>ORPHAN</v>
      </c>
    </row>
    <row r="645" spans="1:7" ht="15" customHeight="1" x14ac:dyDescent="0.35">
      <c r="A645" s="5" t="s">
        <v>304</v>
      </c>
      <c r="B645" s="5" t="s">
        <v>789</v>
      </c>
      <c r="C645" s="5">
        <f>'Contract &amp; Permit Tracker'!A46</f>
        <v>0</v>
      </c>
      <c r="D645" s="5" t="str">
        <f>IFERROR(IF(C645="","",INDEX('Employee Master'!$B$5:$B$104,MATCH(C645,'Employee Master'!$A$5:$A$104,0))),"")</f>
        <v/>
      </c>
      <c r="E645" s="5" t="s">
        <v>90</v>
      </c>
      <c r="F645" s="5">
        <f>'Contract &amp; Permit Tracker'!J46</f>
        <v>0</v>
      </c>
      <c r="G645" s="5" t="str">
        <f>IF(F645="","",IF(ISNUMBER(MATCH(F645,Setup!$K$6:$K$1000,0)),"OK","ORPHAN"))</f>
        <v>ORPHAN</v>
      </c>
    </row>
    <row r="646" spans="1:7" ht="15" customHeight="1" x14ac:dyDescent="0.35">
      <c r="A646" s="5" t="s">
        <v>304</v>
      </c>
      <c r="B646" s="5" t="s">
        <v>790</v>
      </c>
      <c r="C646" s="5">
        <f>'Contract &amp; Permit Tracker'!A47</f>
        <v>0</v>
      </c>
      <c r="D646" s="5" t="str">
        <f>IFERROR(IF(C646="","",INDEX('Employee Master'!$B$5:$B$104,MATCH(C646,'Employee Master'!$A$5:$A$104,0))),"")</f>
        <v/>
      </c>
      <c r="E646" s="5" t="s">
        <v>90</v>
      </c>
      <c r="F646" s="5">
        <f>'Contract &amp; Permit Tracker'!J47</f>
        <v>0</v>
      </c>
      <c r="G646" s="5" t="str">
        <f>IF(F646="","",IF(ISNUMBER(MATCH(F646,Setup!$K$6:$K$1000,0)),"OK","ORPHAN"))</f>
        <v>ORPHAN</v>
      </c>
    </row>
    <row r="647" spans="1:7" ht="15" customHeight="1" x14ac:dyDescent="0.35">
      <c r="A647" s="5" t="s">
        <v>304</v>
      </c>
      <c r="B647" s="5" t="s">
        <v>791</v>
      </c>
      <c r="C647" s="5">
        <f>'Contract &amp; Permit Tracker'!A48</f>
        <v>0</v>
      </c>
      <c r="D647" s="5" t="str">
        <f>IFERROR(IF(C647="","",INDEX('Employee Master'!$B$5:$B$104,MATCH(C647,'Employee Master'!$A$5:$A$104,0))),"")</f>
        <v/>
      </c>
      <c r="E647" s="5" t="s">
        <v>90</v>
      </c>
      <c r="F647" s="5">
        <f>'Contract &amp; Permit Tracker'!J48</f>
        <v>0</v>
      </c>
      <c r="G647" s="5" t="str">
        <f>IF(F647="","",IF(ISNUMBER(MATCH(F647,Setup!$K$6:$K$1000,0)),"OK","ORPHAN"))</f>
        <v>ORPHAN</v>
      </c>
    </row>
    <row r="648" spans="1:7" ht="15" customHeight="1" x14ac:dyDescent="0.35">
      <c r="A648" s="5" t="s">
        <v>304</v>
      </c>
      <c r="B648" s="5" t="s">
        <v>792</v>
      </c>
      <c r="C648" s="5">
        <f>'Contract &amp; Permit Tracker'!A49</f>
        <v>0</v>
      </c>
      <c r="D648" s="5" t="str">
        <f>IFERROR(IF(C648="","",INDEX('Employee Master'!$B$5:$B$104,MATCH(C648,'Employee Master'!$A$5:$A$104,0))),"")</f>
        <v/>
      </c>
      <c r="E648" s="5" t="s">
        <v>90</v>
      </c>
      <c r="F648" s="5">
        <f>'Contract &amp; Permit Tracker'!J49</f>
        <v>0</v>
      </c>
      <c r="G648" s="5" t="str">
        <f>IF(F648="","",IF(ISNUMBER(MATCH(F648,Setup!$K$6:$K$1000,0)),"OK","ORPHAN"))</f>
        <v>ORPHAN</v>
      </c>
    </row>
    <row r="649" spans="1:7" ht="15" customHeight="1" x14ac:dyDescent="0.35">
      <c r="A649" s="5" t="s">
        <v>304</v>
      </c>
      <c r="B649" s="5" t="s">
        <v>793</v>
      </c>
      <c r="C649" s="5">
        <f>'Contract &amp; Permit Tracker'!A50</f>
        <v>0</v>
      </c>
      <c r="D649" s="5" t="str">
        <f>IFERROR(IF(C649="","",INDEX('Employee Master'!$B$5:$B$104,MATCH(C649,'Employee Master'!$A$5:$A$104,0))),"")</f>
        <v/>
      </c>
      <c r="E649" s="5" t="s">
        <v>90</v>
      </c>
      <c r="F649" s="5">
        <f>'Contract &amp; Permit Tracker'!J50</f>
        <v>0</v>
      </c>
      <c r="G649" s="5" t="str">
        <f>IF(F649="","",IF(ISNUMBER(MATCH(F649,Setup!$K$6:$K$1000,0)),"OK","ORPHAN"))</f>
        <v>ORPHAN</v>
      </c>
    </row>
    <row r="650" spans="1:7" ht="15" customHeight="1" x14ac:dyDescent="0.35">
      <c r="A650" s="5" t="s">
        <v>304</v>
      </c>
      <c r="B650" s="5" t="s">
        <v>794</v>
      </c>
      <c r="C650" s="5">
        <f>'Contract &amp; Permit Tracker'!A51</f>
        <v>0</v>
      </c>
      <c r="D650" s="5" t="str">
        <f>IFERROR(IF(C650="","",INDEX('Employee Master'!$B$5:$B$104,MATCH(C650,'Employee Master'!$A$5:$A$104,0))),"")</f>
        <v/>
      </c>
      <c r="E650" s="5" t="s">
        <v>90</v>
      </c>
      <c r="F650" s="5">
        <f>'Contract &amp; Permit Tracker'!J51</f>
        <v>0</v>
      </c>
      <c r="G650" s="5" t="str">
        <f>IF(F650="","",IF(ISNUMBER(MATCH(F650,Setup!$K$6:$K$1000,0)),"OK","ORPHAN"))</f>
        <v>ORPHAN</v>
      </c>
    </row>
    <row r="651" spans="1:7" ht="15" customHeight="1" x14ac:dyDescent="0.35">
      <c r="A651" s="5" t="s">
        <v>304</v>
      </c>
      <c r="B651" s="5" t="s">
        <v>795</v>
      </c>
      <c r="C651" s="5">
        <f>'Contract &amp; Permit Tracker'!A52</f>
        <v>0</v>
      </c>
      <c r="D651" s="5" t="str">
        <f>IFERROR(IF(C651="","",INDEX('Employee Master'!$B$5:$B$104,MATCH(C651,'Employee Master'!$A$5:$A$104,0))),"")</f>
        <v/>
      </c>
      <c r="E651" s="5" t="s">
        <v>90</v>
      </c>
      <c r="F651" s="5">
        <f>'Contract &amp; Permit Tracker'!J52</f>
        <v>0</v>
      </c>
      <c r="G651" s="5" t="str">
        <f>IF(F651="","",IF(ISNUMBER(MATCH(F651,Setup!$K$6:$K$1000,0)),"OK","ORPHAN"))</f>
        <v>ORPHAN</v>
      </c>
    </row>
    <row r="652" spans="1:7" ht="15" customHeight="1" x14ac:dyDescent="0.35">
      <c r="A652" s="5" t="s">
        <v>304</v>
      </c>
      <c r="B652" s="5" t="s">
        <v>796</v>
      </c>
      <c r="C652" s="5">
        <f>'Contract &amp; Permit Tracker'!A53</f>
        <v>0</v>
      </c>
      <c r="D652" s="5" t="str">
        <f>IFERROR(IF(C652="","",INDEX('Employee Master'!$B$5:$B$104,MATCH(C652,'Employee Master'!$A$5:$A$104,0))),"")</f>
        <v/>
      </c>
      <c r="E652" s="5" t="s">
        <v>90</v>
      </c>
      <c r="F652" s="5">
        <f>'Contract &amp; Permit Tracker'!J53</f>
        <v>0</v>
      </c>
      <c r="G652" s="5" t="str">
        <f>IF(F652="","",IF(ISNUMBER(MATCH(F652,Setup!$K$6:$K$1000,0)),"OK","ORPHAN"))</f>
        <v>ORPHAN</v>
      </c>
    </row>
    <row r="653" spans="1:7" ht="15" customHeight="1" x14ac:dyDescent="0.35">
      <c r="A653" s="5" t="s">
        <v>304</v>
      </c>
      <c r="B653" s="5" t="s">
        <v>797</v>
      </c>
      <c r="C653" s="5">
        <f>'Contract &amp; Permit Tracker'!A54</f>
        <v>0</v>
      </c>
      <c r="D653" s="5" t="str">
        <f>IFERROR(IF(C653="","",INDEX('Employee Master'!$B$5:$B$104,MATCH(C653,'Employee Master'!$A$5:$A$104,0))),"")</f>
        <v/>
      </c>
      <c r="E653" s="5" t="s">
        <v>90</v>
      </c>
      <c r="F653" s="5">
        <f>'Contract &amp; Permit Tracker'!J54</f>
        <v>0</v>
      </c>
      <c r="G653" s="5" t="str">
        <f>IF(F653="","",IF(ISNUMBER(MATCH(F653,Setup!$K$6:$K$1000,0)),"OK","ORPHAN"))</f>
        <v>ORPHAN</v>
      </c>
    </row>
    <row r="654" spans="1:7" ht="15" customHeight="1" x14ac:dyDescent="0.35">
      <c r="A654" s="5" t="s">
        <v>304</v>
      </c>
      <c r="B654" s="5" t="s">
        <v>798</v>
      </c>
      <c r="C654" s="5">
        <f>'Contract &amp; Permit Tracker'!A55</f>
        <v>0</v>
      </c>
      <c r="D654" s="5" t="str">
        <f>IFERROR(IF(C654="","",INDEX('Employee Master'!$B$5:$B$104,MATCH(C654,'Employee Master'!$A$5:$A$104,0))),"")</f>
        <v/>
      </c>
      <c r="E654" s="5" t="s">
        <v>90</v>
      </c>
      <c r="F654" s="5">
        <f>'Contract &amp; Permit Tracker'!J55</f>
        <v>0</v>
      </c>
      <c r="G654" s="5" t="str">
        <f>IF(F654="","",IF(ISNUMBER(MATCH(F654,Setup!$K$6:$K$1000,0)),"OK","ORPHAN"))</f>
        <v>ORPHAN</v>
      </c>
    </row>
    <row r="655" spans="1:7" ht="15" customHeight="1" x14ac:dyDescent="0.35">
      <c r="A655" s="5" t="s">
        <v>304</v>
      </c>
      <c r="B655" s="5" t="s">
        <v>799</v>
      </c>
      <c r="C655" s="5">
        <f>'Contract &amp; Permit Tracker'!A56</f>
        <v>0</v>
      </c>
      <c r="D655" s="5" t="str">
        <f>IFERROR(IF(C655="","",INDEX('Employee Master'!$B$5:$B$104,MATCH(C655,'Employee Master'!$A$5:$A$104,0))),"")</f>
        <v/>
      </c>
      <c r="E655" s="5" t="s">
        <v>90</v>
      </c>
      <c r="F655" s="5">
        <f>'Contract &amp; Permit Tracker'!J56</f>
        <v>0</v>
      </c>
      <c r="G655" s="5" t="str">
        <f>IF(F655="","",IF(ISNUMBER(MATCH(F655,Setup!$K$6:$K$1000,0)),"OK","ORPHAN"))</f>
        <v>ORPHAN</v>
      </c>
    </row>
    <row r="656" spans="1:7" ht="15" customHeight="1" x14ac:dyDescent="0.35">
      <c r="A656" s="5" t="s">
        <v>304</v>
      </c>
      <c r="B656" s="5" t="s">
        <v>800</v>
      </c>
      <c r="C656" s="5">
        <f>'Contract &amp; Permit Tracker'!A57</f>
        <v>0</v>
      </c>
      <c r="D656" s="5" t="str">
        <f>IFERROR(IF(C656="","",INDEX('Employee Master'!$B$5:$B$104,MATCH(C656,'Employee Master'!$A$5:$A$104,0))),"")</f>
        <v/>
      </c>
      <c r="E656" s="5" t="s">
        <v>90</v>
      </c>
      <c r="F656" s="5">
        <f>'Contract &amp; Permit Tracker'!J57</f>
        <v>0</v>
      </c>
      <c r="G656" s="5" t="str">
        <f>IF(F656="","",IF(ISNUMBER(MATCH(F656,Setup!$K$6:$K$1000,0)),"OK","ORPHAN"))</f>
        <v>ORPHAN</v>
      </c>
    </row>
    <row r="657" spans="1:7" ht="15" customHeight="1" x14ac:dyDescent="0.35">
      <c r="A657" s="5" t="s">
        <v>304</v>
      </c>
      <c r="B657" s="5" t="s">
        <v>801</v>
      </c>
      <c r="C657" s="5">
        <f>'Contract &amp; Permit Tracker'!A58</f>
        <v>0</v>
      </c>
      <c r="D657" s="5" t="str">
        <f>IFERROR(IF(C657="","",INDEX('Employee Master'!$B$5:$B$104,MATCH(C657,'Employee Master'!$A$5:$A$104,0))),"")</f>
        <v/>
      </c>
      <c r="E657" s="5" t="s">
        <v>90</v>
      </c>
      <c r="F657" s="5">
        <f>'Contract &amp; Permit Tracker'!J58</f>
        <v>0</v>
      </c>
      <c r="G657" s="5" t="str">
        <f>IF(F657="","",IF(ISNUMBER(MATCH(F657,Setup!$K$6:$K$1000,0)),"OK","ORPHAN"))</f>
        <v>ORPHAN</v>
      </c>
    </row>
    <row r="658" spans="1:7" ht="15" customHeight="1" x14ac:dyDescent="0.35">
      <c r="A658" s="5" t="s">
        <v>304</v>
      </c>
      <c r="B658" s="5" t="s">
        <v>802</v>
      </c>
      <c r="C658" s="5">
        <f>'Contract &amp; Permit Tracker'!A59</f>
        <v>0</v>
      </c>
      <c r="D658" s="5" t="str">
        <f>IFERROR(IF(C658="","",INDEX('Employee Master'!$B$5:$B$104,MATCH(C658,'Employee Master'!$A$5:$A$104,0))),"")</f>
        <v/>
      </c>
      <c r="E658" s="5" t="s">
        <v>90</v>
      </c>
      <c r="F658" s="5">
        <f>'Contract &amp; Permit Tracker'!J59</f>
        <v>0</v>
      </c>
      <c r="G658" s="5" t="str">
        <f>IF(F658="","",IF(ISNUMBER(MATCH(F658,Setup!$K$6:$K$1000,0)),"OK","ORPHAN"))</f>
        <v>ORPHAN</v>
      </c>
    </row>
    <row r="659" spans="1:7" ht="15" customHeight="1" x14ac:dyDescent="0.35">
      <c r="A659" s="5" t="s">
        <v>304</v>
      </c>
      <c r="B659" s="5" t="s">
        <v>803</v>
      </c>
      <c r="C659" s="5">
        <f>'Contract &amp; Permit Tracker'!A60</f>
        <v>0</v>
      </c>
      <c r="D659" s="5" t="str">
        <f>IFERROR(IF(C659="","",INDEX('Employee Master'!$B$5:$B$104,MATCH(C659,'Employee Master'!$A$5:$A$104,0))),"")</f>
        <v/>
      </c>
      <c r="E659" s="5" t="s">
        <v>90</v>
      </c>
      <c r="F659" s="5">
        <f>'Contract &amp; Permit Tracker'!J60</f>
        <v>0</v>
      </c>
      <c r="G659" s="5" t="str">
        <f>IF(F659="","",IF(ISNUMBER(MATCH(F659,Setup!$K$6:$K$1000,0)),"OK","ORPHAN"))</f>
        <v>ORPHAN</v>
      </c>
    </row>
    <row r="660" spans="1:7" ht="15" customHeight="1" x14ac:dyDescent="0.35">
      <c r="A660" s="5" t="s">
        <v>304</v>
      </c>
      <c r="B660" s="5" t="s">
        <v>804</v>
      </c>
      <c r="C660" s="5">
        <f>'Contract &amp; Permit Tracker'!A61</f>
        <v>0</v>
      </c>
      <c r="D660" s="5" t="str">
        <f>IFERROR(IF(C660="","",INDEX('Employee Master'!$B$5:$B$104,MATCH(C660,'Employee Master'!$A$5:$A$104,0))),"")</f>
        <v/>
      </c>
      <c r="E660" s="5" t="s">
        <v>90</v>
      </c>
      <c r="F660" s="5">
        <f>'Contract &amp; Permit Tracker'!J61</f>
        <v>0</v>
      </c>
      <c r="G660" s="5" t="str">
        <f>IF(F660="","",IF(ISNUMBER(MATCH(F660,Setup!$K$6:$K$1000,0)),"OK","ORPHAN"))</f>
        <v>ORPHAN</v>
      </c>
    </row>
    <row r="661" spans="1:7" ht="15" customHeight="1" x14ac:dyDescent="0.35">
      <c r="A661" s="5" t="s">
        <v>304</v>
      </c>
      <c r="B661" s="5" t="s">
        <v>805</v>
      </c>
      <c r="C661" s="5">
        <f>'Contract &amp; Permit Tracker'!A62</f>
        <v>0</v>
      </c>
      <c r="D661" s="5" t="str">
        <f>IFERROR(IF(C661="","",INDEX('Employee Master'!$B$5:$B$104,MATCH(C661,'Employee Master'!$A$5:$A$104,0))),"")</f>
        <v/>
      </c>
      <c r="E661" s="5" t="s">
        <v>90</v>
      </c>
      <c r="F661" s="5">
        <f>'Contract &amp; Permit Tracker'!J62</f>
        <v>0</v>
      </c>
      <c r="G661" s="5" t="str">
        <f>IF(F661="","",IF(ISNUMBER(MATCH(F661,Setup!$K$6:$K$1000,0)),"OK","ORPHAN"))</f>
        <v>ORPHAN</v>
      </c>
    </row>
    <row r="662" spans="1:7" ht="15" customHeight="1" x14ac:dyDescent="0.35">
      <c r="A662" s="5" t="s">
        <v>304</v>
      </c>
      <c r="B662" s="5" t="s">
        <v>806</v>
      </c>
      <c r="C662" s="5">
        <f>'Contract &amp; Permit Tracker'!A63</f>
        <v>0</v>
      </c>
      <c r="D662" s="5" t="str">
        <f>IFERROR(IF(C662="","",INDEX('Employee Master'!$B$5:$B$104,MATCH(C662,'Employee Master'!$A$5:$A$104,0))),"")</f>
        <v/>
      </c>
      <c r="E662" s="5" t="s">
        <v>90</v>
      </c>
      <c r="F662" s="5">
        <f>'Contract &amp; Permit Tracker'!J63</f>
        <v>0</v>
      </c>
      <c r="G662" s="5" t="str">
        <f>IF(F662="","",IF(ISNUMBER(MATCH(F662,Setup!$K$6:$K$1000,0)),"OK","ORPHAN"))</f>
        <v>ORPHAN</v>
      </c>
    </row>
    <row r="663" spans="1:7" ht="15" customHeight="1" x14ac:dyDescent="0.35">
      <c r="A663" s="5" t="s">
        <v>304</v>
      </c>
      <c r="B663" s="5" t="s">
        <v>807</v>
      </c>
      <c r="C663" s="5">
        <f>'Contract &amp; Permit Tracker'!A64</f>
        <v>0</v>
      </c>
      <c r="D663" s="5" t="str">
        <f>IFERROR(IF(C663="","",INDEX('Employee Master'!$B$5:$B$104,MATCH(C663,'Employee Master'!$A$5:$A$104,0))),"")</f>
        <v/>
      </c>
      <c r="E663" s="5" t="s">
        <v>90</v>
      </c>
      <c r="F663" s="5">
        <f>'Contract &amp; Permit Tracker'!J64</f>
        <v>0</v>
      </c>
      <c r="G663" s="5" t="str">
        <f>IF(F663="","",IF(ISNUMBER(MATCH(F663,Setup!$K$6:$K$1000,0)),"OK","ORPHAN"))</f>
        <v>ORPHAN</v>
      </c>
    </row>
    <row r="664" spans="1:7" ht="15" customHeight="1" x14ac:dyDescent="0.35">
      <c r="A664" s="5" t="s">
        <v>304</v>
      </c>
      <c r="B664" s="5" t="s">
        <v>808</v>
      </c>
      <c r="C664" s="5">
        <f>'Contract &amp; Permit Tracker'!A65</f>
        <v>0</v>
      </c>
      <c r="D664" s="5" t="str">
        <f>IFERROR(IF(C664="","",INDEX('Employee Master'!$B$5:$B$104,MATCH(C664,'Employee Master'!$A$5:$A$104,0))),"")</f>
        <v/>
      </c>
      <c r="E664" s="5" t="s">
        <v>90</v>
      </c>
      <c r="F664" s="5">
        <f>'Contract &amp; Permit Tracker'!J65</f>
        <v>0</v>
      </c>
      <c r="G664" s="5" t="str">
        <f>IF(F664="","",IF(ISNUMBER(MATCH(F664,Setup!$K$6:$K$1000,0)),"OK","ORPHAN"))</f>
        <v>ORPHAN</v>
      </c>
    </row>
    <row r="665" spans="1:7" ht="15" customHeight="1" x14ac:dyDescent="0.35">
      <c r="A665" s="5" t="s">
        <v>304</v>
      </c>
      <c r="B665" s="5" t="s">
        <v>809</v>
      </c>
      <c r="C665" s="5">
        <f>'Contract &amp; Permit Tracker'!A66</f>
        <v>0</v>
      </c>
      <c r="D665" s="5" t="str">
        <f>IFERROR(IF(C665="","",INDEX('Employee Master'!$B$5:$B$104,MATCH(C665,'Employee Master'!$A$5:$A$104,0))),"")</f>
        <v/>
      </c>
      <c r="E665" s="5" t="s">
        <v>90</v>
      </c>
      <c r="F665" s="5">
        <f>'Contract &amp; Permit Tracker'!J66</f>
        <v>0</v>
      </c>
      <c r="G665" s="5" t="str">
        <f>IF(F665="","",IF(ISNUMBER(MATCH(F665,Setup!$K$6:$K$1000,0)),"OK","ORPHAN"))</f>
        <v>ORPHAN</v>
      </c>
    </row>
    <row r="666" spans="1:7" ht="15" customHeight="1" x14ac:dyDescent="0.35">
      <c r="A666" s="5" t="s">
        <v>304</v>
      </c>
      <c r="B666" s="5" t="s">
        <v>810</v>
      </c>
      <c r="C666" s="5">
        <f>'Contract &amp; Permit Tracker'!A67</f>
        <v>0</v>
      </c>
      <c r="D666" s="5" t="str">
        <f>IFERROR(IF(C666="","",INDEX('Employee Master'!$B$5:$B$104,MATCH(C666,'Employee Master'!$A$5:$A$104,0))),"")</f>
        <v/>
      </c>
      <c r="E666" s="5" t="s">
        <v>90</v>
      </c>
      <c r="F666" s="5">
        <f>'Contract &amp; Permit Tracker'!J67</f>
        <v>0</v>
      </c>
      <c r="G666" s="5" t="str">
        <f>IF(F666="","",IF(ISNUMBER(MATCH(F666,Setup!$K$6:$K$1000,0)),"OK","ORPHAN"))</f>
        <v>ORPHAN</v>
      </c>
    </row>
    <row r="667" spans="1:7" ht="15" customHeight="1" x14ac:dyDescent="0.35">
      <c r="A667" s="5" t="s">
        <v>304</v>
      </c>
      <c r="B667" s="5" t="s">
        <v>811</v>
      </c>
      <c r="C667" s="5">
        <f>'Contract &amp; Permit Tracker'!A68</f>
        <v>0</v>
      </c>
      <c r="D667" s="5" t="str">
        <f>IFERROR(IF(C667="","",INDEX('Employee Master'!$B$5:$B$104,MATCH(C667,'Employee Master'!$A$5:$A$104,0))),"")</f>
        <v/>
      </c>
      <c r="E667" s="5" t="s">
        <v>90</v>
      </c>
      <c r="F667" s="5">
        <f>'Contract &amp; Permit Tracker'!J68</f>
        <v>0</v>
      </c>
      <c r="G667" s="5" t="str">
        <f>IF(F667="","",IF(ISNUMBER(MATCH(F667,Setup!$K$6:$K$1000,0)),"OK","ORPHAN"))</f>
        <v>ORPHAN</v>
      </c>
    </row>
    <row r="668" spans="1:7" ht="15" customHeight="1" x14ac:dyDescent="0.35">
      <c r="A668" s="5" t="s">
        <v>304</v>
      </c>
      <c r="B668" s="5" t="s">
        <v>812</v>
      </c>
      <c r="C668" s="5">
        <f>'Contract &amp; Permit Tracker'!A69</f>
        <v>0</v>
      </c>
      <c r="D668" s="5" t="str">
        <f>IFERROR(IF(C668="","",INDEX('Employee Master'!$B$5:$B$104,MATCH(C668,'Employee Master'!$A$5:$A$104,0))),"")</f>
        <v/>
      </c>
      <c r="E668" s="5" t="s">
        <v>90</v>
      </c>
      <c r="F668" s="5">
        <f>'Contract &amp; Permit Tracker'!J69</f>
        <v>0</v>
      </c>
      <c r="G668" s="5" t="str">
        <f>IF(F668="","",IF(ISNUMBER(MATCH(F668,Setup!$K$6:$K$1000,0)),"OK","ORPHAN"))</f>
        <v>ORPHAN</v>
      </c>
    </row>
    <row r="669" spans="1:7" ht="15" customHeight="1" x14ac:dyDescent="0.35">
      <c r="A669" s="5" t="s">
        <v>304</v>
      </c>
      <c r="B669" s="5" t="s">
        <v>813</v>
      </c>
      <c r="C669" s="5">
        <f>'Contract &amp; Permit Tracker'!A70</f>
        <v>0</v>
      </c>
      <c r="D669" s="5" t="str">
        <f>IFERROR(IF(C669="","",INDEX('Employee Master'!$B$5:$B$104,MATCH(C669,'Employee Master'!$A$5:$A$104,0))),"")</f>
        <v/>
      </c>
      <c r="E669" s="5" t="s">
        <v>90</v>
      </c>
      <c r="F669" s="5">
        <f>'Contract &amp; Permit Tracker'!J70</f>
        <v>0</v>
      </c>
      <c r="G669" s="5" t="str">
        <f>IF(F669="","",IF(ISNUMBER(MATCH(F669,Setup!$K$6:$K$1000,0)),"OK","ORPHAN"))</f>
        <v>ORPHAN</v>
      </c>
    </row>
    <row r="670" spans="1:7" ht="15" customHeight="1" x14ac:dyDescent="0.35">
      <c r="A670" s="5" t="s">
        <v>304</v>
      </c>
      <c r="B670" s="5" t="s">
        <v>814</v>
      </c>
      <c r="C670" s="5">
        <f>'Contract &amp; Permit Tracker'!A71</f>
        <v>0</v>
      </c>
      <c r="D670" s="5" t="str">
        <f>IFERROR(IF(C670="","",INDEX('Employee Master'!$B$5:$B$104,MATCH(C670,'Employee Master'!$A$5:$A$104,0))),"")</f>
        <v/>
      </c>
      <c r="E670" s="5" t="s">
        <v>90</v>
      </c>
      <c r="F670" s="5">
        <f>'Contract &amp; Permit Tracker'!J71</f>
        <v>0</v>
      </c>
      <c r="G670" s="5" t="str">
        <f>IF(F670="","",IF(ISNUMBER(MATCH(F670,Setup!$K$6:$K$1000,0)),"OK","ORPHAN"))</f>
        <v>ORPHAN</v>
      </c>
    </row>
    <row r="671" spans="1:7" ht="15" customHeight="1" x14ac:dyDescent="0.35">
      <c r="A671" s="5" t="s">
        <v>304</v>
      </c>
      <c r="B671" s="5" t="s">
        <v>815</v>
      </c>
      <c r="C671" s="5">
        <f>'Contract &amp; Permit Tracker'!A72</f>
        <v>0</v>
      </c>
      <c r="D671" s="5" t="str">
        <f>IFERROR(IF(C671="","",INDEX('Employee Master'!$B$5:$B$104,MATCH(C671,'Employee Master'!$A$5:$A$104,0))),"")</f>
        <v/>
      </c>
      <c r="E671" s="5" t="s">
        <v>90</v>
      </c>
      <c r="F671" s="5">
        <f>'Contract &amp; Permit Tracker'!J72</f>
        <v>0</v>
      </c>
      <c r="G671" s="5" t="str">
        <f>IF(F671="","",IF(ISNUMBER(MATCH(F671,Setup!$K$6:$K$1000,0)),"OK","ORPHAN"))</f>
        <v>ORPHAN</v>
      </c>
    </row>
    <row r="672" spans="1:7" ht="15" customHeight="1" x14ac:dyDescent="0.35">
      <c r="A672" s="5" t="s">
        <v>304</v>
      </c>
      <c r="B672" s="5" t="s">
        <v>816</v>
      </c>
      <c r="C672" s="5">
        <f>'Contract &amp; Permit Tracker'!A73</f>
        <v>0</v>
      </c>
      <c r="D672" s="5" t="str">
        <f>IFERROR(IF(C672="","",INDEX('Employee Master'!$B$5:$B$104,MATCH(C672,'Employee Master'!$A$5:$A$104,0))),"")</f>
        <v/>
      </c>
      <c r="E672" s="5" t="s">
        <v>90</v>
      </c>
      <c r="F672" s="5">
        <f>'Contract &amp; Permit Tracker'!J73</f>
        <v>0</v>
      </c>
      <c r="G672" s="5" t="str">
        <f>IF(F672="","",IF(ISNUMBER(MATCH(F672,Setup!$K$6:$K$1000,0)),"OK","ORPHAN"))</f>
        <v>ORPHAN</v>
      </c>
    </row>
    <row r="673" spans="1:7" ht="15" customHeight="1" x14ac:dyDescent="0.35">
      <c r="A673" s="5" t="s">
        <v>304</v>
      </c>
      <c r="B673" s="5" t="s">
        <v>817</v>
      </c>
      <c r="C673" s="5">
        <f>'Contract &amp; Permit Tracker'!A74</f>
        <v>0</v>
      </c>
      <c r="D673" s="5" t="str">
        <f>IFERROR(IF(C673="","",INDEX('Employee Master'!$B$5:$B$104,MATCH(C673,'Employee Master'!$A$5:$A$104,0))),"")</f>
        <v/>
      </c>
      <c r="E673" s="5" t="s">
        <v>90</v>
      </c>
      <c r="F673" s="5">
        <f>'Contract &amp; Permit Tracker'!J74</f>
        <v>0</v>
      </c>
      <c r="G673" s="5" t="str">
        <f>IF(F673="","",IF(ISNUMBER(MATCH(F673,Setup!$K$6:$K$1000,0)),"OK","ORPHAN"))</f>
        <v>ORPHAN</v>
      </c>
    </row>
    <row r="674" spans="1:7" ht="15" customHeight="1" x14ac:dyDescent="0.35">
      <c r="A674" s="5" t="s">
        <v>304</v>
      </c>
      <c r="B674" s="5" t="s">
        <v>818</v>
      </c>
      <c r="C674" s="5">
        <f>'Contract &amp; Permit Tracker'!A75</f>
        <v>0</v>
      </c>
      <c r="D674" s="5" t="str">
        <f>IFERROR(IF(C674="","",INDEX('Employee Master'!$B$5:$B$104,MATCH(C674,'Employee Master'!$A$5:$A$104,0))),"")</f>
        <v/>
      </c>
      <c r="E674" s="5" t="s">
        <v>90</v>
      </c>
      <c r="F674" s="5">
        <f>'Contract &amp; Permit Tracker'!J75</f>
        <v>0</v>
      </c>
      <c r="G674" s="5" t="str">
        <f>IF(F674="","",IF(ISNUMBER(MATCH(F674,Setup!$K$6:$K$1000,0)),"OK","ORPHAN"))</f>
        <v>ORPHAN</v>
      </c>
    </row>
    <row r="675" spans="1:7" ht="15" customHeight="1" x14ac:dyDescent="0.35">
      <c r="A675" s="5" t="s">
        <v>304</v>
      </c>
      <c r="B675" s="5" t="s">
        <v>819</v>
      </c>
      <c r="C675" s="5">
        <f>'Contract &amp; Permit Tracker'!A76</f>
        <v>0</v>
      </c>
      <c r="D675" s="5" t="str">
        <f>IFERROR(IF(C675="","",INDEX('Employee Master'!$B$5:$B$104,MATCH(C675,'Employee Master'!$A$5:$A$104,0))),"")</f>
        <v/>
      </c>
      <c r="E675" s="5" t="s">
        <v>90</v>
      </c>
      <c r="F675" s="5">
        <f>'Contract &amp; Permit Tracker'!J76</f>
        <v>0</v>
      </c>
      <c r="G675" s="5" t="str">
        <f>IF(F675="","",IF(ISNUMBER(MATCH(F675,Setup!$K$6:$K$1000,0)),"OK","ORPHAN"))</f>
        <v>ORPHAN</v>
      </c>
    </row>
    <row r="676" spans="1:7" ht="15" customHeight="1" x14ac:dyDescent="0.35">
      <c r="A676" s="5" t="s">
        <v>304</v>
      </c>
      <c r="B676" s="5" t="s">
        <v>820</v>
      </c>
      <c r="C676" s="5">
        <f>'Contract &amp; Permit Tracker'!A77</f>
        <v>0</v>
      </c>
      <c r="D676" s="5" t="str">
        <f>IFERROR(IF(C676="","",INDEX('Employee Master'!$B$5:$B$104,MATCH(C676,'Employee Master'!$A$5:$A$104,0))),"")</f>
        <v/>
      </c>
      <c r="E676" s="5" t="s">
        <v>90</v>
      </c>
      <c r="F676" s="5">
        <f>'Contract &amp; Permit Tracker'!J77</f>
        <v>0</v>
      </c>
      <c r="G676" s="5" t="str">
        <f>IF(F676="","",IF(ISNUMBER(MATCH(F676,Setup!$K$6:$K$1000,0)),"OK","ORPHAN"))</f>
        <v>ORPHAN</v>
      </c>
    </row>
    <row r="677" spans="1:7" ht="15" customHeight="1" x14ac:dyDescent="0.35">
      <c r="A677" s="5" t="s">
        <v>304</v>
      </c>
      <c r="B677" s="5" t="s">
        <v>821</v>
      </c>
      <c r="C677" s="5">
        <f>'Contract &amp; Permit Tracker'!A78</f>
        <v>0</v>
      </c>
      <c r="D677" s="5" t="str">
        <f>IFERROR(IF(C677="","",INDEX('Employee Master'!$B$5:$B$104,MATCH(C677,'Employee Master'!$A$5:$A$104,0))),"")</f>
        <v/>
      </c>
      <c r="E677" s="5" t="s">
        <v>90</v>
      </c>
      <c r="F677" s="5">
        <f>'Contract &amp; Permit Tracker'!J78</f>
        <v>0</v>
      </c>
      <c r="G677" s="5" t="str">
        <f>IF(F677="","",IF(ISNUMBER(MATCH(F677,Setup!$K$6:$K$1000,0)),"OK","ORPHAN"))</f>
        <v>ORPHAN</v>
      </c>
    </row>
    <row r="678" spans="1:7" ht="15" customHeight="1" x14ac:dyDescent="0.35">
      <c r="A678" s="5" t="s">
        <v>304</v>
      </c>
      <c r="B678" s="5" t="s">
        <v>822</v>
      </c>
      <c r="C678" s="5">
        <f>'Contract &amp; Permit Tracker'!A79</f>
        <v>0</v>
      </c>
      <c r="D678" s="5" t="str">
        <f>IFERROR(IF(C678="","",INDEX('Employee Master'!$B$5:$B$104,MATCH(C678,'Employee Master'!$A$5:$A$104,0))),"")</f>
        <v/>
      </c>
      <c r="E678" s="5" t="s">
        <v>90</v>
      </c>
      <c r="F678" s="5">
        <f>'Contract &amp; Permit Tracker'!J79</f>
        <v>0</v>
      </c>
      <c r="G678" s="5" t="str">
        <f>IF(F678="","",IF(ISNUMBER(MATCH(F678,Setup!$K$6:$K$1000,0)),"OK","ORPHAN"))</f>
        <v>ORPHAN</v>
      </c>
    </row>
    <row r="679" spans="1:7" ht="15" customHeight="1" x14ac:dyDescent="0.35">
      <c r="A679" s="5" t="s">
        <v>304</v>
      </c>
      <c r="B679" s="5" t="s">
        <v>823</v>
      </c>
      <c r="C679" s="5">
        <f>'Contract &amp; Permit Tracker'!A80</f>
        <v>0</v>
      </c>
      <c r="D679" s="5" t="str">
        <f>IFERROR(IF(C679="","",INDEX('Employee Master'!$B$5:$B$104,MATCH(C679,'Employee Master'!$A$5:$A$104,0))),"")</f>
        <v/>
      </c>
      <c r="E679" s="5" t="s">
        <v>90</v>
      </c>
      <c r="F679" s="5">
        <f>'Contract &amp; Permit Tracker'!J80</f>
        <v>0</v>
      </c>
      <c r="G679" s="5" t="str">
        <f>IF(F679="","",IF(ISNUMBER(MATCH(F679,Setup!$K$6:$K$1000,0)),"OK","ORPHAN"))</f>
        <v>ORPHAN</v>
      </c>
    </row>
    <row r="680" spans="1:7" ht="15" customHeight="1" x14ac:dyDescent="0.35">
      <c r="A680" s="5" t="s">
        <v>304</v>
      </c>
      <c r="B680" s="5" t="s">
        <v>824</v>
      </c>
      <c r="C680" s="5">
        <f>'Contract &amp; Permit Tracker'!A81</f>
        <v>0</v>
      </c>
      <c r="D680" s="5" t="str">
        <f>IFERROR(IF(C680="","",INDEX('Employee Master'!$B$5:$B$104,MATCH(C680,'Employee Master'!$A$5:$A$104,0))),"")</f>
        <v/>
      </c>
      <c r="E680" s="5" t="s">
        <v>90</v>
      </c>
      <c r="F680" s="5">
        <f>'Contract &amp; Permit Tracker'!J81</f>
        <v>0</v>
      </c>
      <c r="G680" s="5" t="str">
        <f>IF(F680="","",IF(ISNUMBER(MATCH(F680,Setup!$K$6:$K$1000,0)),"OK","ORPHAN"))</f>
        <v>ORPHAN</v>
      </c>
    </row>
    <row r="681" spans="1:7" ht="15" customHeight="1" x14ac:dyDescent="0.35">
      <c r="A681" s="5" t="s">
        <v>304</v>
      </c>
      <c r="B681" s="5" t="s">
        <v>825</v>
      </c>
      <c r="C681" s="5">
        <f>'Contract &amp; Permit Tracker'!A82</f>
        <v>0</v>
      </c>
      <c r="D681" s="5" t="str">
        <f>IFERROR(IF(C681="","",INDEX('Employee Master'!$B$5:$B$104,MATCH(C681,'Employee Master'!$A$5:$A$104,0))),"")</f>
        <v/>
      </c>
      <c r="E681" s="5" t="s">
        <v>90</v>
      </c>
      <c r="F681" s="5">
        <f>'Contract &amp; Permit Tracker'!J82</f>
        <v>0</v>
      </c>
      <c r="G681" s="5" t="str">
        <f>IF(F681="","",IF(ISNUMBER(MATCH(F681,Setup!$K$6:$K$1000,0)),"OK","ORPHAN"))</f>
        <v>ORPHAN</v>
      </c>
    </row>
    <row r="682" spans="1:7" ht="15" customHeight="1" x14ac:dyDescent="0.35">
      <c r="A682" s="5" t="s">
        <v>304</v>
      </c>
      <c r="B682" s="5" t="s">
        <v>826</v>
      </c>
      <c r="C682" s="5">
        <f>'Contract &amp; Permit Tracker'!A83</f>
        <v>0</v>
      </c>
      <c r="D682" s="5" t="str">
        <f>IFERROR(IF(C682="","",INDEX('Employee Master'!$B$5:$B$104,MATCH(C682,'Employee Master'!$A$5:$A$104,0))),"")</f>
        <v/>
      </c>
      <c r="E682" s="5" t="s">
        <v>90</v>
      </c>
      <c r="F682" s="5">
        <f>'Contract &amp; Permit Tracker'!J83</f>
        <v>0</v>
      </c>
      <c r="G682" s="5" t="str">
        <f>IF(F682="","",IF(ISNUMBER(MATCH(F682,Setup!$K$6:$K$1000,0)),"OK","ORPHAN"))</f>
        <v>ORPHAN</v>
      </c>
    </row>
    <row r="683" spans="1:7" ht="15" customHeight="1" x14ac:dyDescent="0.35">
      <c r="A683" s="5" t="s">
        <v>304</v>
      </c>
      <c r="B683" s="5" t="s">
        <v>827</v>
      </c>
      <c r="C683" s="5">
        <f>'Contract &amp; Permit Tracker'!A84</f>
        <v>0</v>
      </c>
      <c r="D683" s="5" t="str">
        <f>IFERROR(IF(C683="","",INDEX('Employee Master'!$B$5:$B$104,MATCH(C683,'Employee Master'!$A$5:$A$104,0))),"")</f>
        <v/>
      </c>
      <c r="E683" s="5" t="s">
        <v>90</v>
      </c>
      <c r="F683" s="5">
        <f>'Contract &amp; Permit Tracker'!J84</f>
        <v>0</v>
      </c>
      <c r="G683" s="5" t="str">
        <f>IF(F683="","",IF(ISNUMBER(MATCH(F683,Setup!$K$6:$K$1000,0)),"OK","ORPHAN"))</f>
        <v>ORPHAN</v>
      </c>
    </row>
    <row r="684" spans="1:7" ht="15" customHeight="1" x14ac:dyDescent="0.35">
      <c r="A684" s="5" t="s">
        <v>304</v>
      </c>
      <c r="B684" s="5" t="s">
        <v>828</v>
      </c>
      <c r="C684" s="5">
        <f>'Contract &amp; Permit Tracker'!A85</f>
        <v>0</v>
      </c>
      <c r="D684" s="5" t="str">
        <f>IFERROR(IF(C684="","",INDEX('Employee Master'!$B$5:$B$104,MATCH(C684,'Employee Master'!$A$5:$A$104,0))),"")</f>
        <v/>
      </c>
      <c r="E684" s="5" t="s">
        <v>90</v>
      </c>
      <c r="F684" s="5">
        <f>'Contract &amp; Permit Tracker'!J85</f>
        <v>0</v>
      </c>
      <c r="G684" s="5" t="str">
        <f>IF(F684="","",IF(ISNUMBER(MATCH(F684,Setup!$K$6:$K$1000,0)),"OK","ORPHAN"))</f>
        <v>ORPHAN</v>
      </c>
    </row>
    <row r="685" spans="1:7" ht="15" customHeight="1" x14ac:dyDescent="0.35">
      <c r="A685" s="5" t="s">
        <v>304</v>
      </c>
      <c r="B685" s="5" t="s">
        <v>829</v>
      </c>
      <c r="C685" s="5">
        <f>'Contract &amp; Permit Tracker'!A86</f>
        <v>0</v>
      </c>
      <c r="D685" s="5" t="str">
        <f>IFERROR(IF(C685="","",INDEX('Employee Master'!$B$5:$B$104,MATCH(C685,'Employee Master'!$A$5:$A$104,0))),"")</f>
        <v/>
      </c>
      <c r="E685" s="5" t="s">
        <v>90</v>
      </c>
      <c r="F685" s="5">
        <f>'Contract &amp; Permit Tracker'!J86</f>
        <v>0</v>
      </c>
      <c r="G685" s="5" t="str">
        <f>IF(F685="","",IF(ISNUMBER(MATCH(F685,Setup!$K$6:$K$1000,0)),"OK","ORPHAN"))</f>
        <v>ORPHAN</v>
      </c>
    </row>
    <row r="686" spans="1:7" ht="15" customHeight="1" x14ac:dyDescent="0.35">
      <c r="A686" s="5" t="s">
        <v>304</v>
      </c>
      <c r="B686" s="5" t="s">
        <v>830</v>
      </c>
      <c r="C686" s="5">
        <f>'Contract &amp; Permit Tracker'!A87</f>
        <v>0</v>
      </c>
      <c r="D686" s="5" t="str">
        <f>IFERROR(IF(C686="","",INDEX('Employee Master'!$B$5:$B$104,MATCH(C686,'Employee Master'!$A$5:$A$104,0))),"")</f>
        <v/>
      </c>
      <c r="E686" s="5" t="s">
        <v>90</v>
      </c>
      <c r="F686" s="5">
        <f>'Contract &amp; Permit Tracker'!J87</f>
        <v>0</v>
      </c>
      <c r="G686" s="5" t="str">
        <f>IF(F686="","",IF(ISNUMBER(MATCH(F686,Setup!$K$6:$K$1000,0)),"OK","ORPHAN"))</f>
        <v>ORPHAN</v>
      </c>
    </row>
    <row r="687" spans="1:7" ht="15" customHeight="1" x14ac:dyDescent="0.35">
      <c r="A687" s="5" t="s">
        <v>304</v>
      </c>
      <c r="B687" s="5" t="s">
        <v>831</v>
      </c>
      <c r="C687" s="5">
        <f>'Contract &amp; Permit Tracker'!A88</f>
        <v>0</v>
      </c>
      <c r="D687" s="5" t="str">
        <f>IFERROR(IF(C687="","",INDEX('Employee Master'!$B$5:$B$104,MATCH(C687,'Employee Master'!$A$5:$A$104,0))),"")</f>
        <v/>
      </c>
      <c r="E687" s="5" t="s">
        <v>90</v>
      </c>
      <c r="F687" s="5">
        <f>'Contract &amp; Permit Tracker'!J88</f>
        <v>0</v>
      </c>
      <c r="G687" s="5" t="str">
        <f>IF(F687="","",IF(ISNUMBER(MATCH(F687,Setup!$K$6:$K$1000,0)),"OK","ORPHAN"))</f>
        <v>ORPHAN</v>
      </c>
    </row>
    <row r="688" spans="1:7" ht="15" customHeight="1" x14ac:dyDescent="0.35">
      <c r="A688" s="5" t="s">
        <v>304</v>
      </c>
      <c r="B688" s="5" t="s">
        <v>832</v>
      </c>
      <c r="C688" s="5">
        <f>'Contract &amp; Permit Tracker'!A89</f>
        <v>0</v>
      </c>
      <c r="D688" s="5" t="str">
        <f>IFERROR(IF(C688="","",INDEX('Employee Master'!$B$5:$B$104,MATCH(C688,'Employee Master'!$A$5:$A$104,0))),"")</f>
        <v/>
      </c>
      <c r="E688" s="5" t="s">
        <v>90</v>
      </c>
      <c r="F688" s="5">
        <f>'Contract &amp; Permit Tracker'!J89</f>
        <v>0</v>
      </c>
      <c r="G688" s="5" t="str">
        <f>IF(F688="","",IF(ISNUMBER(MATCH(F688,Setup!$K$6:$K$1000,0)),"OK","ORPHAN"))</f>
        <v>ORPHAN</v>
      </c>
    </row>
    <row r="689" spans="1:7" ht="15" customHeight="1" x14ac:dyDescent="0.35">
      <c r="A689" s="5" t="s">
        <v>304</v>
      </c>
      <c r="B689" s="5" t="s">
        <v>833</v>
      </c>
      <c r="C689" s="5">
        <f>'Contract &amp; Permit Tracker'!A90</f>
        <v>0</v>
      </c>
      <c r="D689" s="5" t="str">
        <f>IFERROR(IF(C689="","",INDEX('Employee Master'!$B$5:$B$104,MATCH(C689,'Employee Master'!$A$5:$A$104,0))),"")</f>
        <v/>
      </c>
      <c r="E689" s="5" t="s">
        <v>90</v>
      </c>
      <c r="F689" s="5">
        <f>'Contract &amp; Permit Tracker'!J90</f>
        <v>0</v>
      </c>
      <c r="G689" s="5" t="str">
        <f>IF(F689="","",IF(ISNUMBER(MATCH(F689,Setup!$K$6:$K$1000,0)),"OK","ORPHAN"))</f>
        <v>ORPHAN</v>
      </c>
    </row>
    <row r="690" spans="1:7" ht="15" customHeight="1" x14ac:dyDescent="0.35">
      <c r="A690" s="5" t="s">
        <v>304</v>
      </c>
      <c r="B690" s="5" t="s">
        <v>834</v>
      </c>
      <c r="C690" s="5">
        <f>'Contract &amp; Permit Tracker'!A91</f>
        <v>0</v>
      </c>
      <c r="D690" s="5" t="str">
        <f>IFERROR(IF(C690="","",INDEX('Employee Master'!$B$5:$B$104,MATCH(C690,'Employee Master'!$A$5:$A$104,0))),"")</f>
        <v/>
      </c>
      <c r="E690" s="5" t="s">
        <v>90</v>
      </c>
      <c r="F690" s="5">
        <f>'Contract &amp; Permit Tracker'!J91</f>
        <v>0</v>
      </c>
      <c r="G690" s="5" t="str">
        <f>IF(F690="","",IF(ISNUMBER(MATCH(F690,Setup!$K$6:$K$1000,0)),"OK","ORPHAN"))</f>
        <v>ORPHAN</v>
      </c>
    </row>
    <row r="691" spans="1:7" ht="15" customHeight="1" x14ac:dyDescent="0.35">
      <c r="A691" s="5" t="s">
        <v>304</v>
      </c>
      <c r="B691" s="5" t="s">
        <v>835</v>
      </c>
      <c r="C691" s="5">
        <f>'Contract &amp; Permit Tracker'!A92</f>
        <v>0</v>
      </c>
      <c r="D691" s="5" t="str">
        <f>IFERROR(IF(C691="","",INDEX('Employee Master'!$B$5:$B$104,MATCH(C691,'Employee Master'!$A$5:$A$104,0))),"")</f>
        <v/>
      </c>
      <c r="E691" s="5" t="s">
        <v>90</v>
      </c>
      <c r="F691" s="5">
        <f>'Contract &amp; Permit Tracker'!J92</f>
        <v>0</v>
      </c>
      <c r="G691" s="5" t="str">
        <f>IF(F691="","",IF(ISNUMBER(MATCH(F691,Setup!$K$6:$K$1000,0)),"OK","ORPHAN"))</f>
        <v>ORPHAN</v>
      </c>
    </row>
    <row r="692" spans="1:7" ht="15" customHeight="1" x14ac:dyDescent="0.35">
      <c r="A692" s="5" t="s">
        <v>304</v>
      </c>
      <c r="B692" s="5" t="s">
        <v>836</v>
      </c>
      <c r="C692" s="5">
        <f>'Contract &amp; Permit Tracker'!A93</f>
        <v>0</v>
      </c>
      <c r="D692" s="5" t="str">
        <f>IFERROR(IF(C692="","",INDEX('Employee Master'!$B$5:$B$104,MATCH(C692,'Employee Master'!$A$5:$A$104,0))),"")</f>
        <v/>
      </c>
      <c r="E692" s="5" t="s">
        <v>90</v>
      </c>
      <c r="F692" s="5">
        <f>'Contract &amp; Permit Tracker'!J93</f>
        <v>0</v>
      </c>
      <c r="G692" s="5" t="str">
        <f>IF(F692="","",IF(ISNUMBER(MATCH(F692,Setup!$K$6:$K$1000,0)),"OK","ORPHAN"))</f>
        <v>ORPHAN</v>
      </c>
    </row>
    <row r="693" spans="1:7" ht="15" customHeight="1" x14ac:dyDescent="0.35">
      <c r="A693" s="5" t="s">
        <v>304</v>
      </c>
      <c r="B693" s="5" t="s">
        <v>837</v>
      </c>
      <c r="C693" s="5">
        <f>'Contract &amp; Permit Tracker'!A94</f>
        <v>0</v>
      </c>
      <c r="D693" s="5" t="str">
        <f>IFERROR(IF(C693="","",INDEX('Employee Master'!$B$5:$B$104,MATCH(C693,'Employee Master'!$A$5:$A$104,0))),"")</f>
        <v/>
      </c>
      <c r="E693" s="5" t="s">
        <v>90</v>
      </c>
      <c r="F693" s="5">
        <f>'Contract &amp; Permit Tracker'!J94</f>
        <v>0</v>
      </c>
      <c r="G693" s="5" t="str">
        <f>IF(F693="","",IF(ISNUMBER(MATCH(F693,Setup!$K$6:$K$1000,0)),"OK","ORPHAN"))</f>
        <v>ORPHAN</v>
      </c>
    </row>
    <row r="694" spans="1:7" ht="15" customHeight="1" x14ac:dyDescent="0.35">
      <c r="A694" s="5" t="s">
        <v>304</v>
      </c>
      <c r="B694" s="5" t="s">
        <v>838</v>
      </c>
      <c r="C694" s="5">
        <f>'Contract &amp; Permit Tracker'!A95</f>
        <v>0</v>
      </c>
      <c r="D694" s="5" t="str">
        <f>IFERROR(IF(C694="","",INDEX('Employee Master'!$B$5:$B$104,MATCH(C694,'Employee Master'!$A$5:$A$104,0))),"")</f>
        <v/>
      </c>
      <c r="E694" s="5" t="s">
        <v>90</v>
      </c>
      <c r="F694" s="5">
        <f>'Contract &amp; Permit Tracker'!J95</f>
        <v>0</v>
      </c>
      <c r="G694" s="5" t="str">
        <f>IF(F694="","",IF(ISNUMBER(MATCH(F694,Setup!$K$6:$K$1000,0)),"OK","ORPHAN"))</f>
        <v>ORPHAN</v>
      </c>
    </row>
    <row r="695" spans="1:7" ht="15" customHeight="1" x14ac:dyDescent="0.35">
      <c r="A695" s="5" t="s">
        <v>304</v>
      </c>
      <c r="B695" s="5" t="s">
        <v>839</v>
      </c>
      <c r="C695" s="5">
        <f>'Contract &amp; Permit Tracker'!A96</f>
        <v>0</v>
      </c>
      <c r="D695" s="5" t="str">
        <f>IFERROR(IF(C695="","",INDEX('Employee Master'!$B$5:$B$104,MATCH(C695,'Employee Master'!$A$5:$A$104,0))),"")</f>
        <v/>
      </c>
      <c r="E695" s="5" t="s">
        <v>90</v>
      </c>
      <c r="F695" s="5">
        <f>'Contract &amp; Permit Tracker'!J96</f>
        <v>0</v>
      </c>
      <c r="G695" s="5" t="str">
        <f>IF(F695="","",IF(ISNUMBER(MATCH(F695,Setup!$K$6:$K$1000,0)),"OK","ORPHAN"))</f>
        <v>ORPHAN</v>
      </c>
    </row>
    <row r="696" spans="1:7" ht="15" customHeight="1" x14ac:dyDescent="0.35">
      <c r="A696" s="5" t="s">
        <v>304</v>
      </c>
      <c r="B696" s="5" t="s">
        <v>840</v>
      </c>
      <c r="C696" s="5">
        <f>'Contract &amp; Permit Tracker'!A97</f>
        <v>0</v>
      </c>
      <c r="D696" s="5" t="str">
        <f>IFERROR(IF(C696="","",INDEX('Employee Master'!$B$5:$B$104,MATCH(C696,'Employee Master'!$A$5:$A$104,0))),"")</f>
        <v/>
      </c>
      <c r="E696" s="5" t="s">
        <v>90</v>
      </c>
      <c r="F696" s="5">
        <f>'Contract &amp; Permit Tracker'!J97</f>
        <v>0</v>
      </c>
      <c r="G696" s="5" t="str">
        <f>IF(F696="","",IF(ISNUMBER(MATCH(F696,Setup!$K$6:$K$1000,0)),"OK","ORPHAN"))</f>
        <v>ORPHAN</v>
      </c>
    </row>
    <row r="697" spans="1:7" ht="15" customHeight="1" x14ac:dyDescent="0.35">
      <c r="A697" s="5" t="s">
        <v>304</v>
      </c>
      <c r="B697" s="5" t="s">
        <v>841</v>
      </c>
      <c r="C697" s="5">
        <f>'Contract &amp; Permit Tracker'!A98</f>
        <v>0</v>
      </c>
      <c r="D697" s="5" t="str">
        <f>IFERROR(IF(C697="","",INDEX('Employee Master'!$B$5:$B$104,MATCH(C697,'Employee Master'!$A$5:$A$104,0))),"")</f>
        <v/>
      </c>
      <c r="E697" s="5" t="s">
        <v>90</v>
      </c>
      <c r="F697" s="5">
        <f>'Contract &amp; Permit Tracker'!J98</f>
        <v>0</v>
      </c>
      <c r="G697" s="5" t="str">
        <f>IF(F697="","",IF(ISNUMBER(MATCH(F697,Setup!$K$6:$K$1000,0)),"OK","ORPHAN"))</f>
        <v>ORPHAN</v>
      </c>
    </row>
    <row r="698" spans="1:7" ht="15" customHeight="1" x14ac:dyDescent="0.35">
      <c r="A698" s="5" t="s">
        <v>304</v>
      </c>
      <c r="B698" s="5" t="s">
        <v>842</v>
      </c>
      <c r="C698" s="5">
        <f>'Contract &amp; Permit Tracker'!A99</f>
        <v>0</v>
      </c>
      <c r="D698" s="5" t="str">
        <f>IFERROR(IF(C698="","",INDEX('Employee Master'!$B$5:$B$104,MATCH(C698,'Employee Master'!$A$5:$A$104,0))),"")</f>
        <v/>
      </c>
      <c r="E698" s="5" t="s">
        <v>90</v>
      </c>
      <c r="F698" s="5">
        <f>'Contract &amp; Permit Tracker'!J99</f>
        <v>0</v>
      </c>
      <c r="G698" s="5" t="str">
        <f>IF(F698="","",IF(ISNUMBER(MATCH(F698,Setup!$K$6:$K$1000,0)),"OK","ORPHAN"))</f>
        <v>ORPHAN</v>
      </c>
    </row>
    <row r="699" spans="1:7" ht="15" customHeight="1" x14ac:dyDescent="0.35">
      <c r="A699" s="5" t="s">
        <v>304</v>
      </c>
      <c r="B699" s="5" t="s">
        <v>843</v>
      </c>
      <c r="C699" s="5">
        <f>'Contract &amp; Permit Tracker'!A100</f>
        <v>0</v>
      </c>
      <c r="D699" s="5" t="str">
        <f>IFERROR(IF(C699="","",INDEX('Employee Master'!$B$5:$B$104,MATCH(C699,'Employee Master'!$A$5:$A$104,0))),"")</f>
        <v/>
      </c>
      <c r="E699" s="5" t="s">
        <v>90</v>
      </c>
      <c r="F699" s="5">
        <f>'Contract &amp; Permit Tracker'!J100</f>
        <v>0</v>
      </c>
      <c r="G699" s="5" t="str">
        <f>IF(F699="","",IF(ISNUMBER(MATCH(F699,Setup!$K$6:$K$1000,0)),"OK","ORPHAN"))</f>
        <v>ORPHAN</v>
      </c>
    </row>
    <row r="700" spans="1:7" ht="15" customHeight="1" x14ac:dyDescent="0.35">
      <c r="A700" s="5" t="s">
        <v>304</v>
      </c>
      <c r="B700" s="5" t="s">
        <v>844</v>
      </c>
      <c r="C700" s="5">
        <f>'Contract &amp; Permit Tracker'!A101</f>
        <v>0</v>
      </c>
      <c r="D700" s="5" t="str">
        <f>IFERROR(IF(C700="","",INDEX('Employee Master'!$B$5:$B$104,MATCH(C700,'Employee Master'!$A$5:$A$104,0))),"")</f>
        <v/>
      </c>
      <c r="E700" s="5" t="s">
        <v>90</v>
      </c>
      <c r="F700" s="5">
        <f>'Contract &amp; Permit Tracker'!J101</f>
        <v>0</v>
      </c>
      <c r="G700" s="5" t="str">
        <f>IF(F700="","",IF(ISNUMBER(MATCH(F700,Setup!$K$6:$K$1000,0)),"OK","ORPHAN"))</f>
        <v>ORPHAN</v>
      </c>
    </row>
    <row r="701" spans="1:7" ht="15" customHeight="1" x14ac:dyDescent="0.35">
      <c r="A701" s="5" t="s">
        <v>304</v>
      </c>
      <c r="B701" s="5" t="s">
        <v>845</v>
      </c>
      <c r="C701" s="5">
        <f>'Contract &amp; Permit Tracker'!A102</f>
        <v>0</v>
      </c>
      <c r="D701" s="5" t="str">
        <f>IFERROR(IF(C701="","",INDEX('Employee Master'!$B$5:$B$104,MATCH(C701,'Employee Master'!$A$5:$A$104,0))),"")</f>
        <v/>
      </c>
      <c r="E701" s="5" t="s">
        <v>90</v>
      </c>
      <c r="F701" s="5">
        <f>'Contract &amp; Permit Tracker'!J102</f>
        <v>0</v>
      </c>
      <c r="G701" s="5" t="str">
        <f>IF(F701="","",IF(ISNUMBER(MATCH(F701,Setup!$K$6:$K$1000,0)),"OK","ORPHAN"))</f>
        <v>ORPHAN</v>
      </c>
    </row>
    <row r="702" spans="1:7" ht="15" customHeight="1" x14ac:dyDescent="0.35">
      <c r="A702" s="5" t="s">
        <v>304</v>
      </c>
      <c r="B702" s="5" t="s">
        <v>846</v>
      </c>
      <c r="C702" s="5">
        <f>'Contract &amp; Permit Tracker'!A103</f>
        <v>0</v>
      </c>
      <c r="D702" s="5" t="str">
        <f>IFERROR(IF(C702="","",INDEX('Employee Master'!$B$5:$B$104,MATCH(C702,'Employee Master'!$A$5:$A$104,0))),"")</f>
        <v/>
      </c>
      <c r="E702" s="5" t="s">
        <v>90</v>
      </c>
      <c r="F702" s="5">
        <f>'Contract &amp; Permit Tracker'!J103</f>
        <v>0</v>
      </c>
      <c r="G702" s="5" t="str">
        <f>IF(F702="","",IF(ISNUMBER(MATCH(F702,Setup!$K$6:$K$1000,0)),"OK","ORPHAN"))</f>
        <v>ORPHAN</v>
      </c>
    </row>
    <row r="703" spans="1:7" ht="15" customHeight="1" x14ac:dyDescent="0.35">
      <c r="A703" s="5" t="s">
        <v>304</v>
      </c>
      <c r="B703" s="5" t="s">
        <v>847</v>
      </c>
      <c r="C703" s="5">
        <f>'Contract &amp; Permit Tracker'!A104</f>
        <v>0</v>
      </c>
      <c r="D703" s="5" t="str">
        <f>IFERROR(IF(C703="","",INDEX('Employee Master'!$B$5:$B$104,MATCH(C703,'Employee Master'!$A$5:$A$104,0))),"")</f>
        <v/>
      </c>
      <c r="E703" s="5" t="s">
        <v>90</v>
      </c>
      <c r="F703" s="5">
        <f>'Contract &amp; Permit Tracker'!J104</f>
        <v>0</v>
      </c>
      <c r="G703" s="5" t="str">
        <f>IF(F703="","",IF(ISNUMBER(MATCH(F703,Setup!$K$6:$K$1000,0)),"OK","ORPHAN"))</f>
        <v>ORPHAN</v>
      </c>
    </row>
    <row r="704" spans="1:7" ht="15" customHeight="1" x14ac:dyDescent="0.35">
      <c r="A704" s="5" t="s">
        <v>304</v>
      </c>
      <c r="B704" s="5" t="s">
        <v>848</v>
      </c>
      <c r="C704" s="5">
        <f>'Contract &amp; Permit Tracker'!A105</f>
        <v>0</v>
      </c>
      <c r="D704" s="5" t="str">
        <f>IFERROR(IF(C704="","",INDEX('Employee Master'!$B$5:$B$104,MATCH(C704,'Employee Master'!$A$5:$A$104,0))),"")</f>
        <v/>
      </c>
      <c r="E704" s="5" t="s">
        <v>90</v>
      </c>
      <c r="F704" s="5">
        <f>'Contract &amp; Permit Tracker'!J105</f>
        <v>0</v>
      </c>
      <c r="G704" s="5" t="str">
        <f>IF(F704="","",IF(ISNUMBER(MATCH(F704,Setup!$K$6:$K$1000,0)),"OK","ORPHAN"))</f>
        <v>ORPHAN</v>
      </c>
    </row>
    <row r="705" spans="1:7" ht="15" customHeight="1" x14ac:dyDescent="0.35">
      <c r="A705" s="5" t="s">
        <v>322</v>
      </c>
      <c r="B705" s="5" t="s">
        <v>450</v>
      </c>
      <c r="C705" s="5">
        <f>'Disciplinary Register'!A6</f>
        <v>0</v>
      </c>
      <c r="D705" s="5" t="str">
        <f>IFERROR(IF(C705="","",INDEX('Employee Master'!$B$5:$B$104,MATCH(C705,'Employee Master'!$A$5:$A$104,0))),"")</f>
        <v/>
      </c>
      <c r="E705" s="5" t="s">
        <v>87</v>
      </c>
      <c r="F705" s="5">
        <f>'Disciplinary Register'!D6</f>
        <v>0</v>
      </c>
      <c r="G705" s="5" t="str">
        <f>IF(F705="","",IF(ISNUMBER(MATCH(F705,Setup!$H$6:$H$1000,0)),"OK","ORPHAN"))</f>
        <v>ORPHAN</v>
      </c>
    </row>
    <row r="706" spans="1:7" ht="15" customHeight="1" x14ac:dyDescent="0.35">
      <c r="A706" s="5" t="s">
        <v>322</v>
      </c>
      <c r="B706" s="5" t="s">
        <v>451</v>
      </c>
      <c r="C706" s="5">
        <f>'Disciplinary Register'!A7</f>
        <v>0</v>
      </c>
      <c r="D706" s="5" t="str">
        <f>IFERROR(IF(C706="","",INDEX('Employee Master'!$B$5:$B$104,MATCH(C706,'Employee Master'!$A$5:$A$104,0))),"")</f>
        <v/>
      </c>
      <c r="E706" s="5" t="s">
        <v>87</v>
      </c>
      <c r="F706" s="5">
        <f>'Disciplinary Register'!D7</f>
        <v>0</v>
      </c>
      <c r="G706" s="5" t="str">
        <f>IF(F706="","",IF(ISNUMBER(MATCH(F706,Setup!$H$6:$H$1000,0)),"OK","ORPHAN"))</f>
        <v>ORPHAN</v>
      </c>
    </row>
    <row r="707" spans="1:7" ht="15" customHeight="1" x14ac:dyDescent="0.35">
      <c r="A707" s="5" t="s">
        <v>322</v>
      </c>
      <c r="B707" s="5" t="s">
        <v>452</v>
      </c>
      <c r="C707" s="5">
        <f>'Disciplinary Register'!A8</f>
        <v>0</v>
      </c>
      <c r="D707" s="5" t="str">
        <f>IFERROR(IF(C707="","",INDEX('Employee Master'!$B$5:$B$104,MATCH(C707,'Employee Master'!$A$5:$A$104,0))),"")</f>
        <v/>
      </c>
      <c r="E707" s="5" t="s">
        <v>87</v>
      </c>
      <c r="F707" s="5">
        <f>'Disciplinary Register'!D8</f>
        <v>0</v>
      </c>
      <c r="G707" s="5" t="str">
        <f>IF(F707="","",IF(ISNUMBER(MATCH(F707,Setup!$H$6:$H$1000,0)),"OK","ORPHAN"))</f>
        <v>ORPHAN</v>
      </c>
    </row>
    <row r="708" spans="1:7" ht="15" customHeight="1" x14ac:dyDescent="0.35">
      <c r="A708" s="5" t="s">
        <v>322</v>
      </c>
      <c r="B708" s="5" t="s">
        <v>453</v>
      </c>
      <c r="C708" s="5">
        <f>'Disciplinary Register'!A9</f>
        <v>0</v>
      </c>
      <c r="D708" s="5" t="str">
        <f>IFERROR(IF(C708="","",INDEX('Employee Master'!$B$5:$B$104,MATCH(C708,'Employee Master'!$A$5:$A$104,0))),"")</f>
        <v/>
      </c>
      <c r="E708" s="5" t="s">
        <v>87</v>
      </c>
      <c r="F708" s="5">
        <f>'Disciplinary Register'!D9</f>
        <v>0</v>
      </c>
      <c r="G708" s="5" t="str">
        <f>IF(F708="","",IF(ISNUMBER(MATCH(F708,Setup!$H$6:$H$1000,0)),"OK","ORPHAN"))</f>
        <v>ORPHAN</v>
      </c>
    </row>
    <row r="709" spans="1:7" ht="15" customHeight="1" x14ac:dyDescent="0.35">
      <c r="A709" s="5" t="s">
        <v>322</v>
      </c>
      <c r="B709" s="5" t="s">
        <v>454</v>
      </c>
      <c r="C709" s="5">
        <f>'Disciplinary Register'!A10</f>
        <v>0</v>
      </c>
      <c r="D709" s="5" t="str">
        <f>IFERROR(IF(C709="","",INDEX('Employee Master'!$B$5:$B$104,MATCH(C709,'Employee Master'!$A$5:$A$104,0))),"")</f>
        <v/>
      </c>
      <c r="E709" s="5" t="s">
        <v>87</v>
      </c>
      <c r="F709" s="5">
        <f>'Disciplinary Register'!D10</f>
        <v>0</v>
      </c>
      <c r="G709" s="5" t="str">
        <f>IF(F709="","",IF(ISNUMBER(MATCH(F709,Setup!$H$6:$H$1000,0)),"OK","ORPHAN"))</f>
        <v>ORPHAN</v>
      </c>
    </row>
    <row r="710" spans="1:7" ht="15" customHeight="1" x14ac:dyDescent="0.35">
      <c r="A710" s="5" t="s">
        <v>322</v>
      </c>
      <c r="B710" s="5" t="s">
        <v>455</v>
      </c>
      <c r="C710" s="5">
        <f>'Disciplinary Register'!A11</f>
        <v>0</v>
      </c>
      <c r="D710" s="5" t="str">
        <f>IFERROR(IF(C710="","",INDEX('Employee Master'!$B$5:$B$104,MATCH(C710,'Employee Master'!$A$5:$A$104,0))),"")</f>
        <v/>
      </c>
      <c r="E710" s="5" t="s">
        <v>87</v>
      </c>
      <c r="F710" s="5">
        <f>'Disciplinary Register'!D11</f>
        <v>0</v>
      </c>
      <c r="G710" s="5" t="str">
        <f>IF(F710="","",IF(ISNUMBER(MATCH(F710,Setup!$H$6:$H$1000,0)),"OK","ORPHAN"))</f>
        <v>ORPHAN</v>
      </c>
    </row>
    <row r="711" spans="1:7" ht="15" customHeight="1" x14ac:dyDescent="0.35">
      <c r="A711" s="5" t="s">
        <v>322</v>
      </c>
      <c r="B711" s="5" t="s">
        <v>456</v>
      </c>
      <c r="C711" s="5">
        <f>'Disciplinary Register'!A12</f>
        <v>0</v>
      </c>
      <c r="D711" s="5" t="str">
        <f>IFERROR(IF(C711="","",INDEX('Employee Master'!$B$5:$B$104,MATCH(C711,'Employee Master'!$A$5:$A$104,0))),"")</f>
        <v/>
      </c>
      <c r="E711" s="5" t="s">
        <v>87</v>
      </c>
      <c r="F711" s="5">
        <f>'Disciplinary Register'!D12</f>
        <v>0</v>
      </c>
      <c r="G711" s="5" t="str">
        <f>IF(F711="","",IF(ISNUMBER(MATCH(F711,Setup!$H$6:$H$1000,0)),"OK","ORPHAN"))</f>
        <v>ORPHAN</v>
      </c>
    </row>
    <row r="712" spans="1:7" ht="15" customHeight="1" x14ac:dyDescent="0.35">
      <c r="A712" s="5" t="s">
        <v>322</v>
      </c>
      <c r="B712" s="5" t="s">
        <v>457</v>
      </c>
      <c r="C712" s="5">
        <f>'Disciplinary Register'!A13</f>
        <v>0</v>
      </c>
      <c r="D712" s="5" t="str">
        <f>IFERROR(IF(C712="","",INDEX('Employee Master'!$B$5:$B$104,MATCH(C712,'Employee Master'!$A$5:$A$104,0))),"")</f>
        <v/>
      </c>
      <c r="E712" s="5" t="s">
        <v>87</v>
      </c>
      <c r="F712" s="5">
        <f>'Disciplinary Register'!D13</f>
        <v>0</v>
      </c>
      <c r="G712" s="5" t="str">
        <f>IF(F712="","",IF(ISNUMBER(MATCH(F712,Setup!$H$6:$H$1000,0)),"OK","ORPHAN"))</f>
        <v>ORPHAN</v>
      </c>
    </row>
    <row r="713" spans="1:7" ht="15" customHeight="1" x14ac:dyDescent="0.35">
      <c r="A713" s="5" t="s">
        <v>322</v>
      </c>
      <c r="B713" s="5" t="s">
        <v>458</v>
      </c>
      <c r="C713" s="5">
        <f>'Disciplinary Register'!A14</f>
        <v>0</v>
      </c>
      <c r="D713" s="5" t="str">
        <f>IFERROR(IF(C713="","",INDEX('Employee Master'!$B$5:$B$104,MATCH(C713,'Employee Master'!$A$5:$A$104,0))),"")</f>
        <v/>
      </c>
      <c r="E713" s="5" t="s">
        <v>87</v>
      </c>
      <c r="F713" s="5">
        <f>'Disciplinary Register'!D14</f>
        <v>0</v>
      </c>
      <c r="G713" s="5" t="str">
        <f>IF(F713="","",IF(ISNUMBER(MATCH(F713,Setup!$H$6:$H$1000,0)),"OK","ORPHAN"))</f>
        <v>ORPHAN</v>
      </c>
    </row>
    <row r="714" spans="1:7" ht="15" customHeight="1" x14ac:dyDescent="0.35">
      <c r="A714" s="5" t="s">
        <v>322</v>
      </c>
      <c r="B714" s="5" t="s">
        <v>459</v>
      </c>
      <c r="C714" s="5">
        <f>'Disciplinary Register'!A15</f>
        <v>0</v>
      </c>
      <c r="D714" s="5" t="str">
        <f>IFERROR(IF(C714="","",INDEX('Employee Master'!$B$5:$B$104,MATCH(C714,'Employee Master'!$A$5:$A$104,0))),"")</f>
        <v/>
      </c>
      <c r="E714" s="5" t="s">
        <v>87</v>
      </c>
      <c r="F714" s="5">
        <f>'Disciplinary Register'!D15</f>
        <v>0</v>
      </c>
      <c r="G714" s="5" t="str">
        <f>IF(F714="","",IF(ISNUMBER(MATCH(F714,Setup!$H$6:$H$1000,0)),"OK","ORPHAN"))</f>
        <v>ORPHAN</v>
      </c>
    </row>
    <row r="715" spans="1:7" ht="15" customHeight="1" x14ac:dyDescent="0.35">
      <c r="A715" s="5" t="s">
        <v>322</v>
      </c>
      <c r="B715" s="5" t="s">
        <v>460</v>
      </c>
      <c r="C715" s="5">
        <f>'Disciplinary Register'!A16</f>
        <v>0</v>
      </c>
      <c r="D715" s="5" t="str">
        <f>IFERROR(IF(C715="","",INDEX('Employee Master'!$B$5:$B$104,MATCH(C715,'Employee Master'!$A$5:$A$104,0))),"")</f>
        <v/>
      </c>
      <c r="E715" s="5" t="s">
        <v>87</v>
      </c>
      <c r="F715" s="5">
        <f>'Disciplinary Register'!D16</f>
        <v>0</v>
      </c>
      <c r="G715" s="5" t="str">
        <f>IF(F715="","",IF(ISNUMBER(MATCH(F715,Setup!$H$6:$H$1000,0)),"OK","ORPHAN"))</f>
        <v>ORPHAN</v>
      </c>
    </row>
    <row r="716" spans="1:7" ht="15" customHeight="1" x14ac:dyDescent="0.35">
      <c r="A716" s="5" t="s">
        <v>322</v>
      </c>
      <c r="B716" s="5" t="s">
        <v>461</v>
      </c>
      <c r="C716" s="5">
        <f>'Disciplinary Register'!A17</f>
        <v>0</v>
      </c>
      <c r="D716" s="5" t="str">
        <f>IFERROR(IF(C716="","",INDEX('Employee Master'!$B$5:$B$104,MATCH(C716,'Employee Master'!$A$5:$A$104,0))),"")</f>
        <v/>
      </c>
      <c r="E716" s="5" t="s">
        <v>87</v>
      </c>
      <c r="F716" s="5">
        <f>'Disciplinary Register'!D17</f>
        <v>0</v>
      </c>
      <c r="G716" s="5" t="str">
        <f>IF(F716="","",IF(ISNUMBER(MATCH(F716,Setup!$H$6:$H$1000,0)),"OK","ORPHAN"))</f>
        <v>ORPHAN</v>
      </c>
    </row>
    <row r="717" spans="1:7" ht="15" customHeight="1" x14ac:dyDescent="0.35">
      <c r="A717" s="5" t="s">
        <v>322</v>
      </c>
      <c r="B717" s="5" t="s">
        <v>462</v>
      </c>
      <c r="C717" s="5">
        <f>'Disciplinary Register'!A18</f>
        <v>0</v>
      </c>
      <c r="D717" s="5" t="str">
        <f>IFERROR(IF(C717="","",INDEX('Employee Master'!$B$5:$B$104,MATCH(C717,'Employee Master'!$A$5:$A$104,0))),"")</f>
        <v/>
      </c>
      <c r="E717" s="5" t="s">
        <v>87</v>
      </c>
      <c r="F717" s="5">
        <f>'Disciplinary Register'!D18</f>
        <v>0</v>
      </c>
      <c r="G717" s="5" t="str">
        <f>IF(F717="","",IF(ISNUMBER(MATCH(F717,Setup!$H$6:$H$1000,0)),"OK","ORPHAN"))</f>
        <v>ORPHAN</v>
      </c>
    </row>
    <row r="718" spans="1:7" ht="15" customHeight="1" x14ac:dyDescent="0.35">
      <c r="A718" s="5" t="s">
        <v>322</v>
      </c>
      <c r="B718" s="5" t="s">
        <v>463</v>
      </c>
      <c r="C718" s="5">
        <f>'Disciplinary Register'!A19</f>
        <v>0</v>
      </c>
      <c r="D718" s="5" t="str">
        <f>IFERROR(IF(C718="","",INDEX('Employee Master'!$B$5:$B$104,MATCH(C718,'Employee Master'!$A$5:$A$104,0))),"")</f>
        <v/>
      </c>
      <c r="E718" s="5" t="s">
        <v>87</v>
      </c>
      <c r="F718" s="5">
        <f>'Disciplinary Register'!D19</f>
        <v>0</v>
      </c>
      <c r="G718" s="5" t="str">
        <f>IF(F718="","",IF(ISNUMBER(MATCH(F718,Setup!$H$6:$H$1000,0)),"OK","ORPHAN"))</f>
        <v>ORPHAN</v>
      </c>
    </row>
    <row r="719" spans="1:7" ht="15" customHeight="1" x14ac:dyDescent="0.35">
      <c r="A719" s="5" t="s">
        <v>322</v>
      </c>
      <c r="B719" s="5" t="s">
        <v>464</v>
      </c>
      <c r="C719" s="5">
        <f>'Disciplinary Register'!A20</f>
        <v>0</v>
      </c>
      <c r="D719" s="5" t="str">
        <f>IFERROR(IF(C719="","",INDEX('Employee Master'!$B$5:$B$104,MATCH(C719,'Employee Master'!$A$5:$A$104,0))),"")</f>
        <v/>
      </c>
      <c r="E719" s="5" t="s">
        <v>87</v>
      </c>
      <c r="F719" s="5">
        <f>'Disciplinary Register'!D20</f>
        <v>0</v>
      </c>
      <c r="G719" s="5" t="str">
        <f>IF(F719="","",IF(ISNUMBER(MATCH(F719,Setup!$H$6:$H$1000,0)),"OK","ORPHAN"))</f>
        <v>ORPHAN</v>
      </c>
    </row>
    <row r="720" spans="1:7" ht="15" customHeight="1" x14ac:dyDescent="0.35">
      <c r="A720" s="5" t="s">
        <v>322</v>
      </c>
      <c r="B720" s="5" t="s">
        <v>465</v>
      </c>
      <c r="C720" s="5">
        <f>'Disciplinary Register'!A21</f>
        <v>0</v>
      </c>
      <c r="D720" s="5" t="str">
        <f>IFERROR(IF(C720="","",INDEX('Employee Master'!$B$5:$B$104,MATCH(C720,'Employee Master'!$A$5:$A$104,0))),"")</f>
        <v/>
      </c>
      <c r="E720" s="5" t="s">
        <v>87</v>
      </c>
      <c r="F720" s="5">
        <f>'Disciplinary Register'!D21</f>
        <v>0</v>
      </c>
      <c r="G720" s="5" t="str">
        <f>IF(F720="","",IF(ISNUMBER(MATCH(F720,Setup!$H$6:$H$1000,0)),"OK","ORPHAN"))</f>
        <v>ORPHAN</v>
      </c>
    </row>
    <row r="721" spans="1:7" ht="15" customHeight="1" x14ac:dyDescent="0.35">
      <c r="A721" s="5" t="s">
        <v>322</v>
      </c>
      <c r="B721" s="5" t="s">
        <v>466</v>
      </c>
      <c r="C721" s="5">
        <f>'Disciplinary Register'!A22</f>
        <v>0</v>
      </c>
      <c r="D721" s="5" t="str">
        <f>IFERROR(IF(C721="","",INDEX('Employee Master'!$B$5:$B$104,MATCH(C721,'Employee Master'!$A$5:$A$104,0))),"")</f>
        <v/>
      </c>
      <c r="E721" s="5" t="s">
        <v>87</v>
      </c>
      <c r="F721" s="5">
        <f>'Disciplinary Register'!D22</f>
        <v>0</v>
      </c>
      <c r="G721" s="5" t="str">
        <f>IF(F721="","",IF(ISNUMBER(MATCH(F721,Setup!$H$6:$H$1000,0)),"OK","ORPHAN"))</f>
        <v>ORPHAN</v>
      </c>
    </row>
    <row r="722" spans="1:7" ht="15" customHeight="1" x14ac:dyDescent="0.35">
      <c r="A722" s="5" t="s">
        <v>322</v>
      </c>
      <c r="B722" s="5" t="s">
        <v>467</v>
      </c>
      <c r="C722" s="5">
        <f>'Disciplinary Register'!A23</f>
        <v>0</v>
      </c>
      <c r="D722" s="5" t="str">
        <f>IFERROR(IF(C722="","",INDEX('Employee Master'!$B$5:$B$104,MATCH(C722,'Employee Master'!$A$5:$A$104,0))),"")</f>
        <v/>
      </c>
      <c r="E722" s="5" t="s">
        <v>87</v>
      </c>
      <c r="F722" s="5">
        <f>'Disciplinary Register'!D23</f>
        <v>0</v>
      </c>
      <c r="G722" s="5" t="str">
        <f>IF(F722="","",IF(ISNUMBER(MATCH(F722,Setup!$H$6:$H$1000,0)),"OK","ORPHAN"))</f>
        <v>ORPHAN</v>
      </c>
    </row>
    <row r="723" spans="1:7" ht="15" customHeight="1" x14ac:dyDescent="0.35">
      <c r="A723" s="5" t="s">
        <v>322</v>
      </c>
      <c r="B723" s="5" t="s">
        <v>468</v>
      </c>
      <c r="C723" s="5">
        <f>'Disciplinary Register'!A24</f>
        <v>0</v>
      </c>
      <c r="D723" s="5" t="str">
        <f>IFERROR(IF(C723="","",INDEX('Employee Master'!$B$5:$B$104,MATCH(C723,'Employee Master'!$A$5:$A$104,0))),"")</f>
        <v/>
      </c>
      <c r="E723" s="5" t="s">
        <v>87</v>
      </c>
      <c r="F723" s="5">
        <f>'Disciplinary Register'!D24</f>
        <v>0</v>
      </c>
      <c r="G723" s="5" t="str">
        <f>IF(F723="","",IF(ISNUMBER(MATCH(F723,Setup!$H$6:$H$1000,0)),"OK","ORPHAN"))</f>
        <v>ORPHAN</v>
      </c>
    </row>
    <row r="724" spans="1:7" ht="15" customHeight="1" x14ac:dyDescent="0.35">
      <c r="A724" s="5" t="s">
        <v>322</v>
      </c>
      <c r="B724" s="5" t="s">
        <v>469</v>
      </c>
      <c r="C724" s="5">
        <f>'Disciplinary Register'!A25</f>
        <v>0</v>
      </c>
      <c r="D724" s="5" t="str">
        <f>IFERROR(IF(C724="","",INDEX('Employee Master'!$B$5:$B$104,MATCH(C724,'Employee Master'!$A$5:$A$104,0))),"")</f>
        <v/>
      </c>
      <c r="E724" s="5" t="s">
        <v>87</v>
      </c>
      <c r="F724" s="5">
        <f>'Disciplinary Register'!D25</f>
        <v>0</v>
      </c>
      <c r="G724" s="5" t="str">
        <f>IF(F724="","",IF(ISNUMBER(MATCH(F724,Setup!$H$6:$H$1000,0)),"OK","ORPHAN"))</f>
        <v>ORPHAN</v>
      </c>
    </row>
    <row r="725" spans="1:7" ht="15" customHeight="1" x14ac:dyDescent="0.35">
      <c r="A725" s="5" t="s">
        <v>322</v>
      </c>
      <c r="B725" s="5" t="s">
        <v>470</v>
      </c>
      <c r="C725" s="5">
        <f>'Disciplinary Register'!A26</f>
        <v>0</v>
      </c>
      <c r="D725" s="5" t="str">
        <f>IFERROR(IF(C725="","",INDEX('Employee Master'!$B$5:$B$104,MATCH(C725,'Employee Master'!$A$5:$A$104,0))),"")</f>
        <v/>
      </c>
      <c r="E725" s="5" t="s">
        <v>87</v>
      </c>
      <c r="F725" s="5">
        <f>'Disciplinary Register'!D26</f>
        <v>0</v>
      </c>
      <c r="G725" s="5" t="str">
        <f>IF(F725="","",IF(ISNUMBER(MATCH(F725,Setup!$H$6:$H$1000,0)),"OK","ORPHAN"))</f>
        <v>ORPHAN</v>
      </c>
    </row>
    <row r="726" spans="1:7" ht="15" customHeight="1" x14ac:dyDescent="0.35">
      <c r="A726" s="5" t="s">
        <v>322</v>
      </c>
      <c r="B726" s="5" t="s">
        <v>471</v>
      </c>
      <c r="C726" s="5">
        <f>'Disciplinary Register'!A27</f>
        <v>0</v>
      </c>
      <c r="D726" s="5" t="str">
        <f>IFERROR(IF(C726="","",INDEX('Employee Master'!$B$5:$B$104,MATCH(C726,'Employee Master'!$A$5:$A$104,0))),"")</f>
        <v/>
      </c>
      <c r="E726" s="5" t="s">
        <v>87</v>
      </c>
      <c r="F726" s="5">
        <f>'Disciplinary Register'!D27</f>
        <v>0</v>
      </c>
      <c r="G726" s="5" t="str">
        <f>IF(F726="","",IF(ISNUMBER(MATCH(F726,Setup!$H$6:$H$1000,0)),"OK","ORPHAN"))</f>
        <v>ORPHAN</v>
      </c>
    </row>
    <row r="727" spans="1:7" ht="15" customHeight="1" x14ac:dyDescent="0.35">
      <c r="A727" s="5" t="s">
        <v>322</v>
      </c>
      <c r="B727" s="5" t="s">
        <v>472</v>
      </c>
      <c r="C727" s="5">
        <f>'Disciplinary Register'!A28</f>
        <v>0</v>
      </c>
      <c r="D727" s="5" t="str">
        <f>IFERROR(IF(C727="","",INDEX('Employee Master'!$B$5:$B$104,MATCH(C727,'Employee Master'!$A$5:$A$104,0))),"")</f>
        <v/>
      </c>
      <c r="E727" s="5" t="s">
        <v>87</v>
      </c>
      <c r="F727" s="5">
        <f>'Disciplinary Register'!D28</f>
        <v>0</v>
      </c>
      <c r="G727" s="5" t="str">
        <f>IF(F727="","",IF(ISNUMBER(MATCH(F727,Setup!$H$6:$H$1000,0)),"OK","ORPHAN"))</f>
        <v>ORPHAN</v>
      </c>
    </row>
    <row r="728" spans="1:7" ht="15" customHeight="1" x14ac:dyDescent="0.35">
      <c r="A728" s="5" t="s">
        <v>322</v>
      </c>
      <c r="B728" s="5" t="s">
        <v>473</v>
      </c>
      <c r="C728" s="5">
        <f>'Disciplinary Register'!A29</f>
        <v>0</v>
      </c>
      <c r="D728" s="5" t="str">
        <f>IFERROR(IF(C728="","",INDEX('Employee Master'!$B$5:$B$104,MATCH(C728,'Employee Master'!$A$5:$A$104,0))),"")</f>
        <v/>
      </c>
      <c r="E728" s="5" t="s">
        <v>87</v>
      </c>
      <c r="F728" s="5">
        <f>'Disciplinary Register'!D29</f>
        <v>0</v>
      </c>
      <c r="G728" s="5" t="str">
        <f>IF(F728="","",IF(ISNUMBER(MATCH(F728,Setup!$H$6:$H$1000,0)),"OK","ORPHAN"))</f>
        <v>ORPHAN</v>
      </c>
    </row>
    <row r="729" spans="1:7" ht="15" customHeight="1" x14ac:dyDescent="0.35">
      <c r="A729" s="5" t="s">
        <v>322</v>
      </c>
      <c r="B729" s="5" t="s">
        <v>474</v>
      </c>
      <c r="C729" s="5">
        <f>'Disciplinary Register'!A30</f>
        <v>0</v>
      </c>
      <c r="D729" s="5" t="str">
        <f>IFERROR(IF(C729="","",INDEX('Employee Master'!$B$5:$B$104,MATCH(C729,'Employee Master'!$A$5:$A$104,0))),"")</f>
        <v/>
      </c>
      <c r="E729" s="5" t="s">
        <v>87</v>
      </c>
      <c r="F729" s="5">
        <f>'Disciplinary Register'!D30</f>
        <v>0</v>
      </c>
      <c r="G729" s="5" t="str">
        <f>IF(F729="","",IF(ISNUMBER(MATCH(F729,Setup!$H$6:$H$1000,0)),"OK","ORPHAN"))</f>
        <v>ORPHAN</v>
      </c>
    </row>
    <row r="730" spans="1:7" ht="15" customHeight="1" x14ac:dyDescent="0.35">
      <c r="A730" s="5" t="s">
        <v>322</v>
      </c>
      <c r="B730" s="5" t="s">
        <v>475</v>
      </c>
      <c r="C730" s="5">
        <f>'Disciplinary Register'!A31</f>
        <v>0</v>
      </c>
      <c r="D730" s="5" t="str">
        <f>IFERROR(IF(C730="","",INDEX('Employee Master'!$B$5:$B$104,MATCH(C730,'Employee Master'!$A$5:$A$104,0))),"")</f>
        <v/>
      </c>
      <c r="E730" s="5" t="s">
        <v>87</v>
      </c>
      <c r="F730" s="5">
        <f>'Disciplinary Register'!D31</f>
        <v>0</v>
      </c>
      <c r="G730" s="5" t="str">
        <f>IF(F730="","",IF(ISNUMBER(MATCH(F730,Setup!$H$6:$H$1000,0)),"OK","ORPHAN"))</f>
        <v>ORPHAN</v>
      </c>
    </row>
    <row r="731" spans="1:7" ht="15" customHeight="1" x14ac:dyDescent="0.35">
      <c r="A731" s="5" t="s">
        <v>322</v>
      </c>
      <c r="B731" s="5" t="s">
        <v>476</v>
      </c>
      <c r="C731" s="5">
        <f>'Disciplinary Register'!A32</f>
        <v>0</v>
      </c>
      <c r="D731" s="5" t="str">
        <f>IFERROR(IF(C731="","",INDEX('Employee Master'!$B$5:$B$104,MATCH(C731,'Employee Master'!$A$5:$A$104,0))),"")</f>
        <v/>
      </c>
      <c r="E731" s="5" t="s">
        <v>87</v>
      </c>
      <c r="F731" s="5">
        <f>'Disciplinary Register'!D32</f>
        <v>0</v>
      </c>
      <c r="G731" s="5" t="str">
        <f>IF(F731="","",IF(ISNUMBER(MATCH(F731,Setup!$H$6:$H$1000,0)),"OK","ORPHAN"))</f>
        <v>ORPHAN</v>
      </c>
    </row>
    <row r="732" spans="1:7" ht="15" customHeight="1" x14ac:dyDescent="0.35">
      <c r="A732" s="5" t="s">
        <v>322</v>
      </c>
      <c r="B732" s="5" t="s">
        <v>477</v>
      </c>
      <c r="C732" s="5">
        <f>'Disciplinary Register'!A33</f>
        <v>0</v>
      </c>
      <c r="D732" s="5" t="str">
        <f>IFERROR(IF(C732="","",INDEX('Employee Master'!$B$5:$B$104,MATCH(C732,'Employee Master'!$A$5:$A$104,0))),"")</f>
        <v/>
      </c>
      <c r="E732" s="5" t="s">
        <v>87</v>
      </c>
      <c r="F732" s="5">
        <f>'Disciplinary Register'!D33</f>
        <v>0</v>
      </c>
      <c r="G732" s="5" t="str">
        <f>IF(F732="","",IF(ISNUMBER(MATCH(F732,Setup!$H$6:$H$1000,0)),"OK","ORPHAN"))</f>
        <v>ORPHAN</v>
      </c>
    </row>
    <row r="733" spans="1:7" ht="15" customHeight="1" x14ac:dyDescent="0.35">
      <c r="A733" s="5" t="s">
        <v>322</v>
      </c>
      <c r="B733" s="5" t="s">
        <v>478</v>
      </c>
      <c r="C733" s="5">
        <f>'Disciplinary Register'!A34</f>
        <v>0</v>
      </c>
      <c r="D733" s="5" t="str">
        <f>IFERROR(IF(C733="","",INDEX('Employee Master'!$B$5:$B$104,MATCH(C733,'Employee Master'!$A$5:$A$104,0))),"")</f>
        <v/>
      </c>
      <c r="E733" s="5" t="s">
        <v>87</v>
      </c>
      <c r="F733" s="5">
        <f>'Disciplinary Register'!D34</f>
        <v>0</v>
      </c>
      <c r="G733" s="5" t="str">
        <f>IF(F733="","",IF(ISNUMBER(MATCH(F733,Setup!$H$6:$H$1000,0)),"OK","ORPHAN"))</f>
        <v>ORPHAN</v>
      </c>
    </row>
    <row r="734" spans="1:7" ht="15" customHeight="1" x14ac:dyDescent="0.35">
      <c r="A734" s="5" t="s">
        <v>322</v>
      </c>
      <c r="B734" s="5" t="s">
        <v>479</v>
      </c>
      <c r="C734" s="5">
        <f>'Disciplinary Register'!A35</f>
        <v>0</v>
      </c>
      <c r="D734" s="5" t="str">
        <f>IFERROR(IF(C734="","",INDEX('Employee Master'!$B$5:$B$104,MATCH(C734,'Employee Master'!$A$5:$A$104,0))),"")</f>
        <v/>
      </c>
      <c r="E734" s="5" t="s">
        <v>87</v>
      </c>
      <c r="F734" s="5">
        <f>'Disciplinary Register'!D35</f>
        <v>0</v>
      </c>
      <c r="G734" s="5" t="str">
        <f>IF(F734="","",IF(ISNUMBER(MATCH(F734,Setup!$H$6:$H$1000,0)),"OK","ORPHAN"))</f>
        <v>ORPHAN</v>
      </c>
    </row>
    <row r="735" spans="1:7" ht="15" customHeight="1" x14ac:dyDescent="0.35">
      <c r="A735" s="5" t="s">
        <v>322</v>
      </c>
      <c r="B735" s="5" t="s">
        <v>480</v>
      </c>
      <c r="C735" s="5">
        <f>'Disciplinary Register'!A36</f>
        <v>0</v>
      </c>
      <c r="D735" s="5" t="str">
        <f>IFERROR(IF(C735="","",INDEX('Employee Master'!$B$5:$B$104,MATCH(C735,'Employee Master'!$A$5:$A$104,0))),"")</f>
        <v/>
      </c>
      <c r="E735" s="5" t="s">
        <v>87</v>
      </c>
      <c r="F735" s="5">
        <f>'Disciplinary Register'!D36</f>
        <v>0</v>
      </c>
      <c r="G735" s="5" t="str">
        <f>IF(F735="","",IF(ISNUMBER(MATCH(F735,Setup!$H$6:$H$1000,0)),"OK","ORPHAN"))</f>
        <v>ORPHAN</v>
      </c>
    </row>
    <row r="736" spans="1:7" ht="15" customHeight="1" x14ac:dyDescent="0.35">
      <c r="A736" s="5" t="s">
        <v>322</v>
      </c>
      <c r="B736" s="5" t="s">
        <v>481</v>
      </c>
      <c r="C736" s="5">
        <f>'Disciplinary Register'!A37</f>
        <v>0</v>
      </c>
      <c r="D736" s="5" t="str">
        <f>IFERROR(IF(C736="","",INDEX('Employee Master'!$B$5:$B$104,MATCH(C736,'Employee Master'!$A$5:$A$104,0))),"")</f>
        <v/>
      </c>
      <c r="E736" s="5" t="s">
        <v>87</v>
      </c>
      <c r="F736" s="5">
        <f>'Disciplinary Register'!D37</f>
        <v>0</v>
      </c>
      <c r="G736" s="5" t="str">
        <f>IF(F736="","",IF(ISNUMBER(MATCH(F736,Setup!$H$6:$H$1000,0)),"OK","ORPHAN"))</f>
        <v>ORPHAN</v>
      </c>
    </row>
    <row r="737" spans="1:7" ht="15" customHeight="1" x14ac:dyDescent="0.35">
      <c r="A737" s="5" t="s">
        <v>322</v>
      </c>
      <c r="B737" s="5" t="s">
        <v>482</v>
      </c>
      <c r="C737" s="5">
        <f>'Disciplinary Register'!A38</f>
        <v>0</v>
      </c>
      <c r="D737" s="5" t="str">
        <f>IFERROR(IF(C737="","",INDEX('Employee Master'!$B$5:$B$104,MATCH(C737,'Employee Master'!$A$5:$A$104,0))),"")</f>
        <v/>
      </c>
      <c r="E737" s="5" t="s">
        <v>87</v>
      </c>
      <c r="F737" s="5">
        <f>'Disciplinary Register'!D38</f>
        <v>0</v>
      </c>
      <c r="G737" s="5" t="str">
        <f>IF(F737="","",IF(ISNUMBER(MATCH(F737,Setup!$H$6:$H$1000,0)),"OK","ORPHAN"))</f>
        <v>ORPHAN</v>
      </c>
    </row>
    <row r="738" spans="1:7" ht="15" customHeight="1" x14ac:dyDescent="0.35">
      <c r="A738" s="5" t="s">
        <v>322</v>
      </c>
      <c r="B738" s="5" t="s">
        <v>483</v>
      </c>
      <c r="C738" s="5">
        <f>'Disciplinary Register'!A39</f>
        <v>0</v>
      </c>
      <c r="D738" s="5" t="str">
        <f>IFERROR(IF(C738="","",INDEX('Employee Master'!$B$5:$B$104,MATCH(C738,'Employee Master'!$A$5:$A$104,0))),"")</f>
        <v/>
      </c>
      <c r="E738" s="5" t="s">
        <v>87</v>
      </c>
      <c r="F738" s="5">
        <f>'Disciplinary Register'!D39</f>
        <v>0</v>
      </c>
      <c r="G738" s="5" t="str">
        <f>IF(F738="","",IF(ISNUMBER(MATCH(F738,Setup!$H$6:$H$1000,0)),"OK","ORPHAN"))</f>
        <v>ORPHAN</v>
      </c>
    </row>
    <row r="739" spans="1:7" ht="15" customHeight="1" x14ac:dyDescent="0.35">
      <c r="A739" s="5" t="s">
        <v>322</v>
      </c>
      <c r="B739" s="5" t="s">
        <v>484</v>
      </c>
      <c r="C739" s="5">
        <f>'Disciplinary Register'!A40</f>
        <v>0</v>
      </c>
      <c r="D739" s="5" t="str">
        <f>IFERROR(IF(C739="","",INDEX('Employee Master'!$B$5:$B$104,MATCH(C739,'Employee Master'!$A$5:$A$104,0))),"")</f>
        <v/>
      </c>
      <c r="E739" s="5" t="s">
        <v>87</v>
      </c>
      <c r="F739" s="5">
        <f>'Disciplinary Register'!D40</f>
        <v>0</v>
      </c>
      <c r="G739" s="5" t="str">
        <f>IF(F739="","",IF(ISNUMBER(MATCH(F739,Setup!$H$6:$H$1000,0)),"OK","ORPHAN"))</f>
        <v>ORPHAN</v>
      </c>
    </row>
    <row r="740" spans="1:7" ht="15" customHeight="1" x14ac:dyDescent="0.35">
      <c r="A740" s="5" t="s">
        <v>322</v>
      </c>
      <c r="B740" s="5" t="s">
        <v>485</v>
      </c>
      <c r="C740" s="5">
        <f>'Disciplinary Register'!A41</f>
        <v>0</v>
      </c>
      <c r="D740" s="5" t="str">
        <f>IFERROR(IF(C740="","",INDEX('Employee Master'!$B$5:$B$104,MATCH(C740,'Employee Master'!$A$5:$A$104,0))),"")</f>
        <v/>
      </c>
      <c r="E740" s="5" t="s">
        <v>87</v>
      </c>
      <c r="F740" s="5">
        <f>'Disciplinary Register'!D41</f>
        <v>0</v>
      </c>
      <c r="G740" s="5" t="str">
        <f>IF(F740="","",IF(ISNUMBER(MATCH(F740,Setup!$H$6:$H$1000,0)),"OK","ORPHAN"))</f>
        <v>ORPHAN</v>
      </c>
    </row>
    <row r="741" spans="1:7" ht="15" customHeight="1" x14ac:dyDescent="0.35">
      <c r="A741" s="5" t="s">
        <v>322</v>
      </c>
      <c r="B741" s="5" t="s">
        <v>486</v>
      </c>
      <c r="C741" s="5">
        <f>'Disciplinary Register'!A42</f>
        <v>0</v>
      </c>
      <c r="D741" s="5" t="str">
        <f>IFERROR(IF(C741="","",INDEX('Employee Master'!$B$5:$B$104,MATCH(C741,'Employee Master'!$A$5:$A$104,0))),"")</f>
        <v/>
      </c>
      <c r="E741" s="5" t="s">
        <v>87</v>
      </c>
      <c r="F741" s="5">
        <f>'Disciplinary Register'!D42</f>
        <v>0</v>
      </c>
      <c r="G741" s="5" t="str">
        <f>IF(F741="","",IF(ISNUMBER(MATCH(F741,Setup!$H$6:$H$1000,0)),"OK","ORPHAN"))</f>
        <v>ORPHAN</v>
      </c>
    </row>
    <row r="742" spans="1:7" ht="15" customHeight="1" x14ac:dyDescent="0.35">
      <c r="A742" s="5" t="s">
        <v>322</v>
      </c>
      <c r="B742" s="5" t="s">
        <v>487</v>
      </c>
      <c r="C742" s="5">
        <f>'Disciplinary Register'!A43</f>
        <v>0</v>
      </c>
      <c r="D742" s="5" t="str">
        <f>IFERROR(IF(C742="","",INDEX('Employee Master'!$B$5:$B$104,MATCH(C742,'Employee Master'!$A$5:$A$104,0))),"")</f>
        <v/>
      </c>
      <c r="E742" s="5" t="s">
        <v>87</v>
      </c>
      <c r="F742" s="5">
        <f>'Disciplinary Register'!D43</f>
        <v>0</v>
      </c>
      <c r="G742" s="5" t="str">
        <f>IF(F742="","",IF(ISNUMBER(MATCH(F742,Setup!$H$6:$H$1000,0)),"OK","ORPHAN"))</f>
        <v>ORPHAN</v>
      </c>
    </row>
    <row r="743" spans="1:7" ht="15" customHeight="1" x14ac:dyDescent="0.35">
      <c r="A743" s="5" t="s">
        <v>322</v>
      </c>
      <c r="B743" s="5" t="s">
        <v>488</v>
      </c>
      <c r="C743" s="5">
        <f>'Disciplinary Register'!A44</f>
        <v>0</v>
      </c>
      <c r="D743" s="5" t="str">
        <f>IFERROR(IF(C743="","",INDEX('Employee Master'!$B$5:$B$104,MATCH(C743,'Employee Master'!$A$5:$A$104,0))),"")</f>
        <v/>
      </c>
      <c r="E743" s="5" t="s">
        <v>87</v>
      </c>
      <c r="F743" s="5">
        <f>'Disciplinary Register'!D44</f>
        <v>0</v>
      </c>
      <c r="G743" s="5" t="str">
        <f>IF(F743="","",IF(ISNUMBER(MATCH(F743,Setup!$H$6:$H$1000,0)),"OK","ORPHAN"))</f>
        <v>ORPHAN</v>
      </c>
    </row>
    <row r="744" spans="1:7" ht="15" customHeight="1" x14ac:dyDescent="0.35">
      <c r="A744" s="5" t="s">
        <v>322</v>
      </c>
      <c r="B744" s="5" t="s">
        <v>489</v>
      </c>
      <c r="C744" s="5">
        <f>'Disciplinary Register'!A45</f>
        <v>0</v>
      </c>
      <c r="D744" s="5" t="str">
        <f>IFERROR(IF(C744="","",INDEX('Employee Master'!$B$5:$B$104,MATCH(C744,'Employee Master'!$A$5:$A$104,0))),"")</f>
        <v/>
      </c>
      <c r="E744" s="5" t="s">
        <v>87</v>
      </c>
      <c r="F744" s="5">
        <f>'Disciplinary Register'!D45</f>
        <v>0</v>
      </c>
      <c r="G744" s="5" t="str">
        <f>IF(F744="","",IF(ISNUMBER(MATCH(F744,Setup!$H$6:$H$1000,0)),"OK","ORPHAN"))</f>
        <v>ORPHAN</v>
      </c>
    </row>
    <row r="745" spans="1:7" ht="15" customHeight="1" x14ac:dyDescent="0.35">
      <c r="A745" s="5" t="s">
        <v>322</v>
      </c>
      <c r="B745" s="5" t="s">
        <v>490</v>
      </c>
      <c r="C745" s="5">
        <f>'Disciplinary Register'!A46</f>
        <v>0</v>
      </c>
      <c r="D745" s="5" t="str">
        <f>IFERROR(IF(C745="","",INDEX('Employee Master'!$B$5:$B$104,MATCH(C745,'Employee Master'!$A$5:$A$104,0))),"")</f>
        <v/>
      </c>
      <c r="E745" s="5" t="s">
        <v>87</v>
      </c>
      <c r="F745" s="5">
        <f>'Disciplinary Register'!D46</f>
        <v>0</v>
      </c>
      <c r="G745" s="5" t="str">
        <f>IF(F745="","",IF(ISNUMBER(MATCH(F745,Setup!$H$6:$H$1000,0)),"OK","ORPHAN"))</f>
        <v>ORPHAN</v>
      </c>
    </row>
    <row r="746" spans="1:7" ht="15" customHeight="1" x14ac:dyDescent="0.35">
      <c r="A746" s="5" t="s">
        <v>322</v>
      </c>
      <c r="B746" s="5" t="s">
        <v>491</v>
      </c>
      <c r="C746" s="5">
        <f>'Disciplinary Register'!A47</f>
        <v>0</v>
      </c>
      <c r="D746" s="5" t="str">
        <f>IFERROR(IF(C746="","",INDEX('Employee Master'!$B$5:$B$104,MATCH(C746,'Employee Master'!$A$5:$A$104,0))),"")</f>
        <v/>
      </c>
      <c r="E746" s="5" t="s">
        <v>87</v>
      </c>
      <c r="F746" s="5">
        <f>'Disciplinary Register'!D47</f>
        <v>0</v>
      </c>
      <c r="G746" s="5" t="str">
        <f>IF(F746="","",IF(ISNUMBER(MATCH(F746,Setup!$H$6:$H$1000,0)),"OK","ORPHAN"))</f>
        <v>ORPHAN</v>
      </c>
    </row>
    <row r="747" spans="1:7" ht="15" customHeight="1" x14ac:dyDescent="0.35">
      <c r="A747" s="5" t="s">
        <v>322</v>
      </c>
      <c r="B747" s="5" t="s">
        <v>492</v>
      </c>
      <c r="C747" s="5">
        <f>'Disciplinary Register'!A48</f>
        <v>0</v>
      </c>
      <c r="D747" s="5" t="str">
        <f>IFERROR(IF(C747="","",INDEX('Employee Master'!$B$5:$B$104,MATCH(C747,'Employee Master'!$A$5:$A$104,0))),"")</f>
        <v/>
      </c>
      <c r="E747" s="5" t="s">
        <v>87</v>
      </c>
      <c r="F747" s="5">
        <f>'Disciplinary Register'!D48</f>
        <v>0</v>
      </c>
      <c r="G747" s="5" t="str">
        <f>IF(F747="","",IF(ISNUMBER(MATCH(F747,Setup!$H$6:$H$1000,0)),"OK","ORPHAN"))</f>
        <v>ORPHAN</v>
      </c>
    </row>
    <row r="748" spans="1:7" ht="15" customHeight="1" x14ac:dyDescent="0.35">
      <c r="A748" s="5" t="s">
        <v>322</v>
      </c>
      <c r="B748" s="5" t="s">
        <v>493</v>
      </c>
      <c r="C748" s="5">
        <f>'Disciplinary Register'!A49</f>
        <v>0</v>
      </c>
      <c r="D748" s="5" t="str">
        <f>IFERROR(IF(C748="","",INDEX('Employee Master'!$B$5:$B$104,MATCH(C748,'Employee Master'!$A$5:$A$104,0))),"")</f>
        <v/>
      </c>
      <c r="E748" s="5" t="s">
        <v>87</v>
      </c>
      <c r="F748" s="5">
        <f>'Disciplinary Register'!D49</f>
        <v>0</v>
      </c>
      <c r="G748" s="5" t="str">
        <f>IF(F748="","",IF(ISNUMBER(MATCH(F748,Setup!$H$6:$H$1000,0)),"OK","ORPHAN"))</f>
        <v>ORPHAN</v>
      </c>
    </row>
    <row r="749" spans="1:7" ht="15" customHeight="1" x14ac:dyDescent="0.35">
      <c r="A749" s="5" t="s">
        <v>322</v>
      </c>
      <c r="B749" s="5" t="s">
        <v>494</v>
      </c>
      <c r="C749" s="5">
        <f>'Disciplinary Register'!A50</f>
        <v>0</v>
      </c>
      <c r="D749" s="5" t="str">
        <f>IFERROR(IF(C749="","",INDEX('Employee Master'!$B$5:$B$104,MATCH(C749,'Employee Master'!$A$5:$A$104,0))),"")</f>
        <v/>
      </c>
      <c r="E749" s="5" t="s">
        <v>87</v>
      </c>
      <c r="F749" s="5">
        <f>'Disciplinary Register'!D50</f>
        <v>0</v>
      </c>
      <c r="G749" s="5" t="str">
        <f>IF(F749="","",IF(ISNUMBER(MATCH(F749,Setup!$H$6:$H$1000,0)),"OK","ORPHAN"))</f>
        <v>ORPHAN</v>
      </c>
    </row>
    <row r="750" spans="1:7" ht="15" customHeight="1" x14ac:dyDescent="0.35">
      <c r="A750" s="5" t="s">
        <v>322</v>
      </c>
      <c r="B750" s="5" t="s">
        <v>495</v>
      </c>
      <c r="C750" s="5">
        <f>'Disciplinary Register'!A51</f>
        <v>0</v>
      </c>
      <c r="D750" s="5" t="str">
        <f>IFERROR(IF(C750="","",INDEX('Employee Master'!$B$5:$B$104,MATCH(C750,'Employee Master'!$A$5:$A$104,0))),"")</f>
        <v/>
      </c>
      <c r="E750" s="5" t="s">
        <v>87</v>
      </c>
      <c r="F750" s="5">
        <f>'Disciplinary Register'!D51</f>
        <v>0</v>
      </c>
      <c r="G750" s="5" t="str">
        <f>IF(F750="","",IF(ISNUMBER(MATCH(F750,Setup!$H$6:$H$1000,0)),"OK","ORPHAN"))</f>
        <v>ORPHAN</v>
      </c>
    </row>
    <row r="751" spans="1:7" ht="15" customHeight="1" x14ac:dyDescent="0.35">
      <c r="A751" s="5" t="s">
        <v>322</v>
      </c>
      <c r="B751" s="5" t="s">
        <v>496</v>
      </c>
      <c r="C751" s="5">
        <f>'Disciplinary Register'!A52</f>
        <v>0</v>
      </c>
      <c r="D751" s="5" t="str">
        <f>IFERROR(IF(C751="","",INDEX('Employee Master'!$B$5:$B$104,MATCH(C751,'Employee Master'!$A$5:$A$104,0))),"")</f>
        <v/>
      </c>
      <c r="E751" s="5" t="s">
        <v>87</v>
      </c>
      <c r="F751" s="5">
        <f>'Disciplinary Register'!D52</f>
        <v>0</v>
      </c>
      <c r="G751" s="5" t="str">
        <f>IF(F751="","",IF(ISNUMBER(MATCH(F751,Setup!$H$6:$H$1000,0)),"OK","ORPHAN"))</f>
        <v>ORPHAN</v>
      </c>
    </row>
    <row r="752" spans="1:7" ht="15" customHeight="1" x14ac:dyDescent="0.35">
      <c r="A752" s="5" t="s">
        <v>322</v>
      </c>
      <c r="B752" s="5" t="s">
        <v>497</v>
      </c>
      <c r="C752" s="5">
        <f>'Disciplinary Register'!A53</f>
        <v>0</v>
      </c>
      <c r="D752" s="5" t="str">
        <f>IFERROR(IF(C752="","",INDEX('Employee Master'!$B$5:$B$104,MATCH(C752,'Employee Master'!$A$5:$A$104,0))),"")</f>
        <v/>
      </c>
      <c r="E752" s="5" t="s">
        <v>87</v>
      </c>
      <c r="F752" s="5">
        <f>'Disciplinary Register'!D53</f>
        <v>0</v>
      </c>
      <c r="G752" s="5" t="str">
        <f>IF(F752="","",IF(ISNUMBER(MATCH(F752,Setup!$H$6:$H$1000,0)),"OK","ORPHAN"))</f>
        <v>ORPHAN</v>
      </c>
    </row>
    <row r="753" spans="1:7" ht="15" customHeight="1" x14ac:dyDescent="0.35">
      <c r="A753" s="5" t="s">
        <v>322</v>
      </c>
      <c r="B753" s="5" t="s">
        <v>498</v>
      </c>
      <c r="C753" s="5">
        <f>'Disciplinary Register'!A54</f>
        <v>0</v>
      </c>
      <c r="D753" s="5" t="str">
        <f>IFERROR(IF(C753="","",INDEX('Employee Master'!$B$5:$B$104,MATCH(C753,'Employee Master'!$A$5:$A$104,0))),"")</f>
        <v/>
      </c>
      <c r="E753" s="5" t="s">
        <v>87</v>
      </c>
      <c r="F753" s="5">
        <f>'Disciplinary Register'!D54</f>
        <v>0</v>
      </c>
      <c r="G753" s="5" t="str">
        <f>IF(F753="","",IF(ISNUMBER(MATCH(F753,Setup!$H$6:$H$1000,0)),"OK","ORPHAN"))</f>
        <v>ORPHAN</v>
      </c>
    </row>
    <row r="754" spans="1:7" ht="15" customHeight="1" x14ac:dyDescent="0.35">
      <c r="A754" s="5" t="s">
        <v>322</v>
      </c>
      <c r="B754" s="5" t="s">
        <v>499</v>
      </c>
      <c r="C754" s="5">
        <f>'Disciplinary Register'!A55</f>
        <v>0</v>
      </c>
      <c r="D754" s="5" t="str">
        <f>IFERROR(IF(C754="","",INDEX('Employee Master'!$B$5:$B$104,MATCH(C754,'Employee Master'!$A$5:$A$104,0))),"")</f>
        <v/>
      </c>
      <c r="E754" s="5" t="s">
        <v>87</v>
      </c>
      <c r="F754" s="5">
        <f>'Disciplinary Register'!D55</f>
        <v>0</v>
      </c>
      <c r="G754" s="5" t="str">
        <f>IF(F754="","",IF(ISNUMBER(MATCH(F754,Setup!$H$6:$H$1000,0)),"OK","ORPHAN"))</f>
        <v>ORPHAN</v>
      </c>
    </row>
    <row r="755" spans="1:7" ht="15" customHeight="1" x14ac:dyDescent="0.35">
      <c r="A755" s="5" t="s">
        <v>322</v>
      </c>
      <c r="B755" s="5" t="s">
        <v>500</v>
      </c>
      <c r="C755" s="5">
        <f>'Disciplinary Register'!A56</f>
        <v>0</v>
      </c>
      <c r="D755" s="5" t="str">
        <f>IFERROR(IF(C755="","",INDEX('Employee Master'!$B$5:$B$104,MATCH(C755,'Employee Master'!$A$5:$A$104,0))),"")</f>
        <v/>
      </c>
      <c r="E755" s="5" t="s">
        <v>87</v>
      </c>
      <c r="F755" s="5">
        <f>'Disciplinary Register'!D56</f>
        <v>0</v>
      </c>
      <c r="G755" s="5" t="str">
        <f>IF(F755="","",IF(ISNUMBER(MATCH(F755,Setup!$H$6:$H$1000,0)),"OK","ORPHAN"))</f>
        <v>ORPHAN</v>
      </c>
    </row>
    <row r="756" spans="1:7" ht="15" customHeight="1" x14ac:dyDescent="0.35">
      <c r="A756" s="5" t="s">
        <v>322</v>
      </c>
      <c r="B756" s="5" t="s">
        <v>501</v>
      </c>
      <c r="C756" s="5">
        <f>'Disciplinary Register'!A57</f>
        <v>0</v>
      </c>
      <c r="D756" s="5" t="str">
        <f>IFERROR(IF(C756="","",INDEX('Employee Master'!$B$5:$B$104,MATCH(C756,'Employee Master'!$A$5:$A$104,0))),"")</f>
        <v/>
      </c>
      <c r="E756" s="5" t="s">
        <v>87</v>
      </c>
      <c r="F756" s="5">
        <f>'Disciplinary Register'!D57</f>
        <v>0</v>
      </c>
      <c r="G756" s="5" t="str">
        <f>IF(F756="","",IF(ISNUMBER(MATCH(F756,Setup!$H$6:$H$1000,0)),"OK","ORPHAN"))</f>
        <v>ORPHAN</v>
      </c>
    </row>
    <row r="757" spans="1:7" ht="15" customHeight="1" x14ac:dyDescent="0.35">
      <c r="A757" s="5" t="s">
        <v>322</v>
      </c>
      <c r="B757" s="5" t="s">
        <v>502</v>
      </c>
      <c r="C757" s="5">
        <f>'Disciplinary Register'!A58</f>
        <v>0</v>
      </c>
      <c r="D757" s="5" t="str">
        <f>IFERROR(IF(C757="","",INDEX('Employee Master'!$B$5:$B$104,MATCH(C757,'Employee Master'!$A$5:$A$104,0))),"")</f>
        <v/>
      </c>
      <c r="E757" s="5" t="s">
        <v>87</v>
      </c>
      <c r="F757" s="5">
        <f>'Disciplinary Register'!D58</f>
        <v>0</v>
      </c>
      <c r="G757" s="5" t="str">
        <f>IF(F757="","",IF(ISNUMBER(MATCH(F757,Setup!$H$6:$H$1000,0)),"OK","ORPHAN"))</f>
        <v>ORPHAN</v>
      </c>
    </row>
    <row r="758" spans="1:7" ht="15" customHeight="1" x14ac:dyDescent="0.35">
      <c r="A758" s="5" t="s">
        <v>322</v>
      </c>
      <c r="B758" s="5" t="s">
        <v>503</v>
      </c>
      <c r="C758" s="5">
        <f>'Disciplinary Register'!A59</f>
        <v>0</v>
      </c>
      <c r="D758" s="5" t="str">
        <f>IFERROR(IF(C758="","",INDEX('Employee Master'!$B$5:$B$104,MATCH(C758,'Employee Master'!$A$5:$A$104,0))),"")</f>
        <v/>
      </c>
      <c r="E758" s="5" t="s">
        <v>87</v>
      </c>
      <c r="F758" s="5">
        <f>'Disciplinary Register'!D59</f>
        <v>0</v>
      </c>
      <c r="G758" s="5" t="str">
        <f>IF(F758="","",IF(ISNUMBER(MATCH(F758,Setup!$H$6:$H$1000,0)),"OK","ORPHAN"))</f>
        <v>ORPHAN</v>
      </c>
    </row>
    <row r="759" spans="1:7" ht="15" customHeight="1" x14ac:dyDescent="0.35">
      <c r="A759" s="5" t="s">
        <v>322</v>
      </c>
      <c r="B759" s="5" t="s">
        <v>504</v>
      </c>
      <c r="C759" s="5">
        <f>'Disciplinary Register'!A60</f>
        <v>0</v>
      </c>
      <c r="D759" s="5" t="str">
        <f>IFERROR(IF(C759="","",INDEX('Employee Master'!$B$5:$B$104,MATCH(C759,'Employee Master'!$A$5:$A$104,0))),"")</f>
        <v/>
      </c>
      <c r="E759" s="5" t="s">
        <v>87</v>
      </c>
      <c r="F759" s="5">
        <f>'Disciplinary Register'!D60</f>
        <v>0</v>
      </c>
      <c r="G759" s="5" t="str">
        <f>IF(F759="","",IF(ISNUMBER(MATCH(F759,Setup!$H$6:$H$1000,0)),"OK","ORPHAN"))</f>
        <v>ORPHAN</v>
      </c>
    </row>
    <row r="760" spans="1:7" ht="15" customHeight="1" x14ac:dyDescent="0.35">
      <c r="A760" s="5" t="s">
        <v>322</v>
      </c>
      <c r="B760" s="5" t="s">
        <v>505</v>
      </c>
      <c r="C760" s="5">
        <f>'Disciplinary Register'!A61</f>
        <v>0</v>
      </c>
      <c r="D760" s="5" t="str">
        <f>IFERROR(IF(C760="","",INDEX('Employee Master'!$B$5:$B$104,MATCH(C760,'Employee Master'!$A$5:$A$104,0))),"")</f>
        <v/>
      </c>
      <c r="E760" s="5" t="s">
        <v>87</v>
      </c>
      <c r="F760" s="5">
        <f>'Disciplinary Register'!D61</f>
        <v>0</v>
      </c>
      <c r="G760" s="5" t="str">
        <f>IF(F760="","",IF(ISNUMBER(MATCH(F760,Setup!$H$6:$H$1000,0)),"OK","ORPHAN"))</f>
        <v>ORPHAN</v>
      </c>
    </row>
    <row r="761" spans="1:7" ht="15" customHeight="1" x14ac:dyDescent="0.35">
      <c r="A761" s="5" t="s">
        <v>322</v>
      </c>
      <c r="B761" s="5" t="s">
        <v>506</v>
      </c>
      <c r="C761" s="5">
        <f>'Disciplinary Register'!A62</f>
        <v>0</v>
      </c>
      <c r="D761" s="5" t="str">
        <f>IFERROR(IF(C761="","",INDEX('Employee Master'!$B$5:$B$104,MATCH(C761,'Employee Master'!$A$5:$A$104,0))),"")</f>
        <v/>
      </c>
      <c r="E761" s="5" t="s">
        <v>87</v>
      </c>
      <c r="F761" s="5">
        <f>'Disciplinary Register'!D62</f>
        <v>0</v>
      </c>
      <c r="G761" s="5" t="str">
        <f>IF(F761="","",IF(ISNUMBER(MATCH(F761,Setup!$H$6:$H$1000,0)),"OK","ORPHAN"))</f>
        <v>ORPHAN</v>
      </c>
    </row>
    <row r="762" spans="1:7" ht="15" customHeight="1" x14ac:dyDescent="0.35">
      <c r="A762" s="5" t="s">
        <v>322</v>
      </c>
      <c r="B762" s="5" t="s">
        <v>507</v>
      </c>
      <c r="C762" s="5">
        <f>'Disciplinary Register'!A63</f>
        <v>0</v>
      </c>
      <c r="D762" s="5" t="str">
        <f>IFERROR(IF(C762="","",INDEX('Employee Master'!$B$5:$B$104,MATCH(C762,'Employee Master'!$A$5:$A$104,0))),"")</f>
        <v/>
      </c>
      <c r="E762" s="5" t="s">
        <v>87</v>
      </c>
      <c r="F762" s="5">
        <f>'Disciplinary Register'!D63</f>
        <v>0</v>
      </c>
      <c r="G762" s="5" t="str">
        <f>IF(F762="","",IF(ISNUMBER(MATCH(F762,Setup!$H$6:$H$1000,0)),"OK","ORPHAN"))</f>
        <v>ORPHAN</v>
      </c>
    </row>
    <row r="763" spans="1:7" ht="15" customHeight="1" x14ac:dyDescent="0.35">
      <c r="A763" s="5" t="s">
        <v>322</v>
      </c>
      <c r="B763" s="5" t="s">
        <v>508</v>
      </c>
      <c r="C763" s="5">
        <f>'Disciplinary Register'!A64</f>
        <v>0</v>
      </c>
      <c r="D763" s="5" t="str">
        <f>IFERROR(IF(C763="","",INDEX('Employee Master'!$B$5:$B$104,MATCH(C763,'Employee Master'!$A$5:$A$104,0))),"")</f>
        <v/>
      </c>
      <c r="E763" s="5" t="s">
        <v>87</v>
      </c>
      <c r="F763" s="5">
        <f>'Disciplinary Register'!D64</f>
        <v>0</v>
      </c>
      <c r="G763" s="5" t="str">
        <f>IF(F763="","",IF(ISNUMBER(MATCH(F763,Setup!$H$6:$H$1000,0)),"OK","ORPHAN"))</f>
        <v>ORPHAN</v>
      </c>
    </row>
    <row r="764" spans="1:7" ht="15" customHeight="1" x14ac:dyDescent="0.35">
      <c r="A764" s="5" t="s">
        <v>322</v>
      </c>
      <c r="B764" s="5" t="s">
        <v>509</v>
      </c>
      <c r="C764" s="5">
        <f>'Disciplinary Register'!A65</f>
        <v>0</v>
      </c>
      <c r="D764" s="5" t="str">
        <f>IFERROR(IF(C764="","",INDEX('Employee Master'!$B$5:$B$104,MATCH(C764,'Employee Master'!$A$5:$A$104,0))),"")</f>
        <v/>
      </c>
      <c r="E764" s="5" t="s">
        <v>87</v>
      </c>
      <c r="F764" s="5">
        <f>'Disciplinary Register'!D65</f>
        <v>0</v>
      </c>
      <c r="G764" s="5" t="str">
        <f>IF(F764="","",IF(ISNUMBER(MATCH(F764,Setup!$H$6:$H$1000,0)),"OK","ORPHAN"))</f>
        <v>ORPHAN</v>
      </c>
    </row>
    <row r="765" spans="1:7" ht="15" customHeight="1" x14ac:dyDescent="0.35">
      <c r="A765" s="5" t="s">
        <v>322</v>
      </c>
      <c r="B765" s="5" t="s">
        <v>510</v>
      </c>
      <c r="C765" s="5">
        <f>'Disciplinary Register'!A66</f>
        <v>0</v>
      </c>
      <c r="D765" s="5" t="str">
        <f>IFERROR(IF(C765="","",INDEX('Employee Master'!$B$5:$B$104,MATCH(C765,'Employee Master'!$A$5:$A$104,0))),"")</f>
        <v/>
      </c>
      <c r="E765" s="5" t="s">
        <v>87</v>
      </c>
      <c r="F765" s="5">
        <f>'Disciplinary Register'!D66</f>
        <v>0</v>
      </c>
      <c r="G765" s="5" t="str">
        <f>IF(F765="","",IF(ISNUMBER(MATCH(F765,Setup!$H$6:$H$1000,0)),"OK","ORPHAN"))</f>
        <v>ORPHAN</v>
      </c>
    </row>
    <row r="766" spans="1:7" ht="15" customHeight="1" x14ac:dyDescent="0.35">
      <c r="A766" s="5" t="s">
        <v>322</v>
      </c>
      <c r="B766" s="5" t="s">
        <v>511</v>
      </c>
      <c r="C766" s="5">
        <f>'Disciplinary Register'!A67</f>
        <v>0</v>
      </c>
      <c r="D766" s="5" t="str">
        <f>IFERROR(IF(C766="","",INDEX('Employee Master'!$B$5:$B$104,MATCH(C766,'Employee Master'!$A$5:$A$104,0))),"")</f>
        <v/>
      </c>
      <c r="E766" s="5" t="s">
        <v>87</v>
      </c>
      <c r="F766" s="5">
        <f>'Disciplinary Register'!D67</f>
        <v>0</v>
      </c>
      <c r="G766" s="5" t="str">
        <f>IF(F766="","",IF(ISNUMBER(MATCH(F766,Setup!$H$6:$H$1000,0)),"OK","ORPHAN"))</f>
        <v>ORPHAN</v>
      </c>
    </row>
    <row r="767" spans="1:7" ht="15" customHeight="1" x14ac:dyDescent="0.35">
      <c r="A767" s="5" t="s">
        <v>322</v>
      </c>
      <c r="B767" s="5" t="s">
        <v>512</v>
      </c>
      <c r="C767" s="5">
        <f>'Disciplinary Register'!A68</f>
        <v>0</v>
      </c>
      <c r="D767" s="5" t="str">
        <f>IFERROR(IF(C767="","",INDEX('Employee Master'!$B$5:$B$104,MATCH(C767,'Employee Master'!$A$5:$A$104,0))),"")</f>
        <v/>
      </c>
      <c r="E767" s="5" t="s">
        <v>87</v>
      </c>
      <c r="F767" s="5">
        <f>'Disciplinary Register'!D68</f>
        <v>0</v>
      </c>
      <c r="G767" s="5" t="str">
        <f>IF(F767="","",IF(ISNUMBER(MATCH(F767,Setup!$H$6:$H$1000,0)),"OK","ORPHAN"))</f>
        <v>ORPHAN</v>
      </c>
    </row>
    <row r="768" spans="1:7" ht="15" customHeight="1" x14ac:dyDescent="0.35">
      <c r="A768" s="5" t="s">
        <v>322</v>
      </c>
      <c r="B768" s="5" t="s">
        <v>513</v>
      </c>
      <c r="C768" s="5">
        <f>'Disciplinary Register'!A69</f>
        <v>0</v>
      </c>
      <c r="D768" s="5" t="str">
        <f>IFERROR(IF(C768="","",INDEX('Employee Master'!$B$5:$B$104,MATCH(C768,'Employee Master'!$A$5:$A$104,0))),"")</f>
        <v/>
      </c>
      <c r="E768" s="5" t="s">
        <v>87</v>
      </c>
      <c r="F768" s="5">
        <f>'Disciplinary Register'!D69</f>
        <v>0</v>
      </c>
      <c r="G768" s="5" t="str">
        <f>IF(F768="","",IF(ISNUMBER(MATCH(F768,Setup!$H$6:$H$1000,0)),"OK","ORPHAN"))</f>
        <v>ORPHAN</v>
      </c>
    </row>
    <row r="769" spans="1:7" ht="15" customHeight="1" x14ac:dyDescent="0.35">
      <c r="A769" s="5" t="s">
        <v>322</v>
      </c>
      <c r="B769" s="5" t="s">
        <v>514</v>
      </c>
      <c r="C769" s="5">
        <f>'Disciplinary Register'!A70</f>
        <v>0</v>
      </c>
      <c r="D769" s="5" t="str">
        <f>IFERROR(IF(C769="","",INDEX('Employee Master'!$B$5:$B$104,MATCH(C769,'Employee Master'!$A$5:$A$104,0))),"")</f>
        <v/>
      </c>
      <c r="E769" s="5" t="s">
        <v>87</v>
      </c>
      <c r="F769" s="5">
        <f>'Disciplinary Register'!D70</f>
        <v>0</v>
      </c>
      <c r="G769" s="5" t="str">
        <f>IF(F769="","",IF(ISNUMBER(MATCH(F769,Setup!$H$6:$H$1000,0)),"OK","ORPHAN"))</f>
        <v>ORPHAN</v>
      </c>
    </row>
    <row r="770" spans="1:7" ht="15" customHeight="1" x14ac:dyDescent="0.35">
      <c r="A770" s="5" t="s">
        <v>322</v>
      </c>
      <c r="B770" s="5" t="s">
        <v>515</v>
      </c>
      <c r="C770" s="5">
        <f>'Disciplinary Register'!A71</f>
        <v>0</v>
      </c>
      <c r="D770" s="5" t="str">
        <f>IFERROR(IF(C770="","",INDEX('Employee Master'!$B$5:$B$104,MATCH(C770,'Employee Master'!$A$5:$A$104,0))),"")</f>
        <v/>
      </c>
      <c r="E770" s="5" t="s">
        <v>87</v>
      </c>
      <c r="F770" s="5">
        <f>'Disciplinary Register'!D71</f>
        <v>0</v>
      </c>
      <c r="G770" s="5" t="str">
        <f>IF(F770="","",IF(ISNUMBER(MATCH(F770,Setup!$H$6:$H$1000,0)),"OK","ORPHAN"))</f>
        <v>ORPHAN</v>
      </c>
    </row>
    <row r="771" spans="1:7" ht="15" customHeight="1" x14ac:dyDescent="0.35">
      <c r="A771" s="5" t="s">
        <v>322</v>
      </c>
      <c r="B771" s="5" t="s">
        <v>516</v>
      </c>
      <c r="C771" s="5">
        <f>'Disciplinary Register'!A72</f>
        <v>0</v>
      </c>
      <c r="D771" s="5" t="str">
        <f>IFERROR(IF(C771="","",INDEX('Employee Master'!$B$5:$B$104,MATCH(C771,'Employee Master'!$A$5:$A$104,0))),"")</f>
        <v/>
      </c>
      <c r="E771" s="5" t="s">
        <v>87</v>
      </c>
      <c r="F771" s="5">
        <f>'Disciplinary Register'!D72</f>
        <v>0</v>
      </c>
      <c r="G771" s="5" t="str">
        <f>IF(F771="","",IF(ISNUMBER(MATCH(F771,Setup!$H$6:$H$1000,0)),"OK","ORPHAN"))</f>
        <v>ORPHAN</v>
      </c>
    </row>
    <row r="772" spans="1:7" ht="15" customHeight="1" x14ac:dyDescent="0.35">
      <c r="A772" s="5" t="s">
        <v>322</v>
      </c>
      <c r="B772" s="5" t="s">
        <v>517</v>
      </c>
      <c r="C772" s="5">
        <f>'Disciplinary Register'!A73</f>
        <v>0</v>
      </c>
      <c r="D772" s="5" t="str">
        <f>IFERROR(IF(C772="","",INDEX('Employee Master'!$B$5:$B$104,MATCH(C772,'Employee Master'!$A$5:$A$104,0))),"")</f>
        <v/>
      </c>
      <c r="E772" s="5" t="s">
        <v>87</v>
      </c>
      <c r="F772" s="5">
        <f>'Disciplinary Register'!D73</f>
        <v>0</v>
      </c>
      <c r="G772" s="5" t="str">
        <f>IF(F772="","",IF(ISNUMBER(MATCH(F772,Setup!$H$6:$H$1000,0)),"OK","ORPHAN"))</f>
        <v>ORPHAN</v>
      </c>
    </row>
    <row r="773" spans="1:7" ht="15" customHeight="1" x14ac:dyDescent="0.35">
      <c r="A773" s="5" t="s">
        <v>322</v>
      </c>
      <c r="B773" s="5" t="s">
        <v>518</v>
      </c>
      <c r="C773" s="5">
        <f>'Disciplinary Register'!A74</f>
        <v>0</v>
      </c>
      <c r="D773" s="5" t="str">
        <f>IFERROR(IF(C773="","",INDEX('Employee Master'!$B$5:$B$104,MATCH(C773,'Employee Master'!$A$5:$A$104,0))),"")</f>
        <v/>
      </c>
      <c r="E773" s="5" t="s">
        <v>87</v>
      </c>
      <c r="F773" s="5">
        <f>'Disciplinary Register'!D74</f>
        <v>0</v>
      </c>
      <c r="G773" s="5" t="str">
        <f>IF(F773="","",IF(ISNUMBER(MATCH(F773,Setup!$H$6:$H$1000,0)),"OK","ORPHAN"))</f>
        <v>ORPHAN</v>
      </c>
    </row>
    <row r="774" spans="1:7" ht="15" customHeight="1" x14ac:dyDescent="0.35">
      <c r="A774" s="5" t="s">
        <v>322</v>
      </c>
      <c r="B774" s="5" t="s">
        <v>519</v>
      </c>
      <c r="C774" s="5">
        <f>'Disciplinary Register'!A75</f>
        <v>0</v>
      </c>
      <c r="D774" s="5" t="str">
        <f>IFERROR(IF(C774="","",INDEX('Employee Master'!$B$5:$B$104,MATCH(C774,'Employee Master'!$A$5:$A$104,0))),"")</f>
        <v/>
      </c>
      <c r="E774" s="5" t="s">
        <v>87</v>
      </c>
      <c r="F774" s="5">
        <f>'Disciplinary Register'!D75</f>
        <v>0</v>
      </c>
      <c r="G774" s="5" t="str">
        <f>IF(F774="","",IF(ISNUMBER(MATCH(F774,Setup!$H$6:$H$1000,0)),"OK","ORPHAN"))</f>
        <v>ORPHAN</v>
      </c>
    </row>
    <row r="775" spans="1:7" ht="15" customHeight="1" x14ac:dyDescent="0.35">
      <c r="A775" s="5" t="s">
        <v>322</v>
      </c>
      <c r="B775" s="5" t="s">
        <v>520</v>
      </c>
      <c r="C775" s="5">
        <f>'Disciplinary Register'!A76</f>
        <v>0</v>
      </c>
      <c r="D775" s="5" t="str">
        <f>IFERROR(IF(C775="","",INDEX('Employee Master'!$B$5:$B$104,MATCH(C775,'Employee Master'!$A$5:$A$104,0))),"")</f>
        <v/>
      </c>
      <c r="E775" s="5" t="s">
        <v>87</v>
      </c>
      <c r="F775" s="5">
        <f>'Disciplinary Register'!D76</f>
        <v>0</v>
      </c>
      <c r="G775" s="5" t="str">
        <f>IF(F775="","",IF(ISNUMBER(MATCH(F775,Setup!$H$6:$H$1000,0)),"OK","ORPHAN"))</f>
        <v>ORPHAN</v>
      </c>
    </row>
    <row r="776" spans="1:7" ht="15" customHeight="1" x14ac:dyDescent="0.35">
      <c r="A776" s="5" t="s">
        <v>322</v>
      </c>
      <c r="B776" s="5" t="s">
        <v>521</v>
      </c>
      <c r="C776" s="5">
        <f>'Disciplinary Register'!A77</f>
        <v>0</v>
      </c>
      <c r="D776" s="5" t="str">
        <f>IFERROR(IF(C776="","",INDEX('Employee Master'!$B$5:$B$104,MATCH(C776,'Employee Master'!$A$5:$A$104,0))),"")</f>
        <v/>
      </c>
      <c r="E776" s="5" t="s">
        <v>87</v>
      </c>
      <c r="F776" s="5">
        <f>'Disciplinary Register'!D77</f>
        <v>0</v>
      </c>
      <c r="G776" s="5" t="str">
        <f>IF(F776="","",IF(ISNUMBER(MATCH(F776,Setup!$H$6:$H$1000,0)),"OK","ORPHAN"))</f>
        <v>ORPHAN</v>
      </c>
    </row>
    <row r="777" spans="1:7" ht="15" customHeight="1" x14ac:dyDescent="0.35">
      <c r="A777" s="5" t="s">
        <v>322</v>
      </c>
      <c r="B777" s="5" t="s">
        <v>522</v>
      </c>
      <c r="C777" s="5">
        <f>'Disciplinary Register'!A78</f>
        <v>0</v>
      </c>
      <c r="D777" s="5" t="str">
        <f>IFERROR(IF(C777="","",INDEX('Employee Master'!$B$5:$B$104,MATCH(C777,'Employee Master'!$A$5:$A$104,0))),"")</f>
        <v/>
      </c>
      <c r="E777" s="5" t="s">
        <v>87</v>
      </c>
      <c r="F777" s="5">
        <f>'Disciplinary Register'!D78</f>
        <v>0</v>
      </c>
      <c r="G777" s="5" t="str">
        <f>IF(F777="","",IF(ISNUMBER(MATCH(F777,Setup!$H$6:$H$1000,0)),"OK","ORPHAN"))</f>
        <v>ORPHAN</v>
      </c>
    </row>
    <row r="778" spans="1:7" ht="15" customHeight="1" x14ac:dyDescent="0.35">
      <c r="A778" s="5" t="s">
        <v>322</v>
      </c>
      <c r="B778" s="5" t="s">
        <v>523</v>
      </c>
      <c r="C778" s="5">
        <f>'Disciplinary Register'!A79</f>
        <v>0</v>
      </c>
      <c r="D778" s="5" t="str">
        <f>IFERROR(IF(C778="","",INDEX('Employee Master'!$B$5:$B$104,MATCH(C778,'Employee Master'!$A$5:$A$104,0))),"")</f>
        <v/>
      </c>
      <c r="E778" s="5" t="s">
        <v>87</v>
      </c>
      <c r="F778" s="5">
        <f>'Disciplinary Register'!D79</f>
        <v>0</v>
      </c>
      <c r="G778" s="5" t="str">
        <f>IF(F778="","",IF(ISNUMBER(MATCH(F778,Setup!$H$6:$H$1000,0)),"OK","ORPHAN"))</f>
        <v>ORPHAN</v>
      </c>
    </row>
    <row r="779" spans="1:7" ht="15" customHeight="1" x14ac:dyDescent="0.35">
      <c r="A779" s="5" t="s">
        <v>322</v>
      </c>
      <c r="B779" s="5" t="s">
        <v>524</v>
      </c>
      <c r="C779" s="5">
        <f>'Disciplinary Register'!A80</f>
        <v>0</v>
      </c>
      <c r="D779" s="5" t="str">
        <f>IFERROR(IF(C779="","",INDEX('Employee Master'!$B$5:$B$104,MATCH(C779,'Employee Master'!$A$5:$A$104,0))),"")</f>
        <v/>
      </c>
      <c r="E779" s="5" t="s">
        <v>87</v>
      </c>
      <c r="F779" s="5">
        <f>'Disciplinary Register'!D80</f>
        <v>0</v>
      </c>
      <c r="G779" s="5" t="str">
        <f>IF(F779="","",IF(ISNUMBER(MATCH(F779,Setup!$H$6:$H$1000,0)),"OK","ORPHAN"))</f>
        <v>ORPHAN</v>
      </c>
    </row>
    <row r="780" spans="1:7" ht="15" customHeight="1" x14ac:dyDescent="0.35">
      <c r="A780" s="5" t="s">
        <v>322</v>
      </c>
      <c r="B780" s="5" t="s">
        <v>525</v>
      </c>
      <c r="C780" s="5">
        <f>'Disciplinary Register'!A81</f>
        <v>0</v>
      </c>
      <c r="D780" s="5" t="str">
        <f>IFERROR(IF(C780="","",INDEX('Employee Master'!$B$5:$B$104,MATCH(C780,'Employee Master'!$A$5:$A$104,0))),"")</f>
        <v/>
      </c>
      <c r="E780" s="5" t="s">
        <v>87</v>
      </c>
      <c r="F780" s="5">
        <f>'Disciplinary Register'!D81</f>
        <v>0</v>
      </c>
      <c r="G780" s="5" t="str">
        <f>IF(F780="","",IF(ISNUMBER(MATCH(F780,Setup!$H$6:$H$1000,0)),"OK","ORPHAN"))</f>
        <v>ORPHAN</v>
      </c>
    </row>
    <row r="781" spans="1:7" ht="15" customHeight="1" x14ac:dyDescent="0.35">
      <c r="A781" s="5" t="s">
        <v>322</v>
      </c>
      <c r="B781" s="5" t="s">
        <v>526</v>
      </c>
      <c r="C781" s="5">
        <f>'Disciplinary Register'!A82</f>
        <v>0</v>
      </c>
      <c r="D781" s="5" t="str">
        <f>IFERROR(IF(C781="","",INDEX('Employee Master'!$B$5:$B$104,MATCH(C781,'Employee Master'!$A$5:$A$104,0))),"")</f>
        <v/>
      </c>
      <c r="E781" s="5" t="s">
        <v>87</v>
      </c>
      <c r="F781" s="5">
        <f>'Disciplinary Register'!D82</f>
        <v>0</v>
      </c>
      <c r="G781" s="5" t="str">
        <f>IF(F781="","",IF(ISNUMBER(MATCH(F781,Setup!$H$6:$H$1000,0)),"OK","ORPHAN"))</f>
        <v>ORPHAN</v>
      </c>
    </row>
    <row r="782" spans="1:7" ht="15" customHeight="1" x14ac:dyDescent="0.35">
      <c r="A782" s="5" t="s">
        <v>322</v>
      </c>
      <c r="B782" s="5" t="s">
        <v>527</v>
      </c>
      <c r="C782" s="5">
        <f>'Disciplinary Register'!A83</f>
        <v>0</v>
      </c>
      <c r="D782" s="5" t="str">
        <f>IFERROR(IF(C782="","",INDEX('Employee Master'!$B$5:$B$104,MATCH(C782,'Employee Master'!$A$5:$A$104,0))),"")</f>
        <v/>
      </c>
      <c r="E782" s="5" t="s">
        <v>87</v>
      </c>
      <c r="F782" s="5">
        <f>'Disciplinary Register'!D83</f>
        <v>0</v>
      </c>
      <c r="G782" s="5" t="str">
        <f>IF(F782="","",IF(ISNUMBER(MATCH(F782,Setup!$H$6:$H$1000,0)),"OK","ORPHAN"))</f>
        <v>ORPHAN</v>
      </c>
    </row>
    <row r="783" spans="1:7" ht="15" customHeight="1" x14ac:dyDescent="0.35">
      <c r="A783" s="5" t="s">
        <v>322</v>
      </c>
      <c r="B783" s="5" t="s">
        <v>528</v>
      </c>
      <c r="C783" s="5">
        <f>'Disciplinary Register'!A84</f>
        <v>0</v>
      </c>
      <c r="D783" s="5" t="str">
        <f>IFERROR(IF(C783="","",INDEX('Employee Master'!$B$5:$B$104,MATCH(C783,'Employee Master'!$A$5:$A$104,0))),"")</f>
        <v/>
      </c>
      <c r="E783" s="5" t="s">
        <v>87</v>
      </c>
      <c r="F783" s="5">
        <f>'Disciplinary Register'!D84</f>
        <v>0</v>
      </c>
      <c r="G783" s="5" t="str">
        <f>IF(F783="","",IF(ISNUMBER(MATCH(F783,Setup!$H$6:$H$1000,0)),"OK","ORPHAN"))</f>
        <v>ORPHAN</v>
      </c>
    </row>
    <row r="784" spans="1:7" ht="15" customHeight="1" x14ac:dyDescent="0.35">
      <c r="A784" s="5" t="s">
        <v>322</v>
      </c>
      <c r="B784" s="5" t="s">
        <v>529</v>
      </c>
      <c r="C784" s="5">
        <f>'Disciplinary Register'!A85</f>
        <v>0</v>
      </c>
      <c r="D784" s="5" t="str">
        <f>IFERROR(IF(C784="","",INDEX('Employee Master'!$B$5:$B$104,MATCH(C784,'Employee Master'!$A$5:$A$104,0))),"")</f>
        <v/>
      </c>
      <c r="E784" s="5" t="s">
        <v>87</v>
      </c>
      <c r="F784" s="5">
        <f>'Disciplinary Register'!D85</f>
        <v>0</v>
      </c>
      <c r="G784" s="5" t="str">
        <f>IF(F784="","",IF(ISNUMBER(MATCH(F784,Setup!$H$6:$H$1000,0)),"OK","ORPHAN"))</f>
        <v>ORPHAN</v>
      </c>
    </row>
    <row r="785" spans="1:7" ht="15" customHeight="1" x14ac:dyDescent="0.35">
      <c r="A785" s="5" t="s">
        <v>322</v>
      </c>
      <c r="B785" s="5" t="s">
        <v>530</v>
      </c>
      <c r="C785" s="5">
        <f>'Disciplinary Register'!A86</f>
        <v>0</v>
      </c>
      <c r="D785" s="5" t="str">
        <f>IFERROR(IF(C785="","",INDEX('Employee Master'!$B$5:$B$104,MATCH(C785,'Employee Master'!$A$5:$A$104,0))),"")</f>
        <v/>
      </c>
      <c r="E785" s="5" t="s">
        <v>87</v>
      </c>
      <c r="F785" s="5">
        <f>'Disciplinary Register'!D86</f>
        <v>0</v>
      </c>
      <c r="G785" s="5" t="str">
        <f>IF(F785="","",IF(ISNUMBER(MATCH(F785,Setup!$H$6:$H$1000,0)),"OK","ORPHAN"))</f>
        <v>ORPHAN</v>
      </c>
    </row>
    <row r="786" spans="1:7" ht="15" customHeight="1" x14ac:dyDescent="0.35">
      <c r="A786" s="5" t="s">
        <v>322</v>
      </c>
      <c r="B786" s="5" t="s">
        <v>531</v>
      </c>
      <c r="C786" s="5">
        <f>'Disciplinary Register'!A87</f>
        <v>0</v>
      </c>
      <c r="D786" s="5" t="str">
        <f>IFERROR(IF(C786="","",INDEX('Employee Master'!$B$5:$B$104,MATCH(C786,'Employee Master'!$A$5:$A$104,0))),"")</f>
        <v/>
      </c>
      <c r="E786" s="5" t="s">
        <v>87</v>
      </c>
      <c r="F786" s="5">
        <f>'Disciplinary Register'!D87</f>
        <v>0</v>
      </c>
      <c r="G786" s="5" t="str">
        <f>IF(F786="","",IF(ISNUMBER(MATCH(F786,Setup!$H$6:$H$1000,0)),"OK","ORPHAN"))</f>
        <v>ORPHAN</v>
      </c>
    </row>
    <row r="787" spans="1:7" ht="15" customHeight="1" x14ac:dyDescent="0.35">
      <c r="A787" s="5" t="s">
        <v>322</v>
      </c>
      <c r="B787" s="5" t="s">
        <v>532</v>
      </c>
      <c r="C787" s="5">
        <f>'Disciplinary Register'!A88</f>
        <v>0</v>
      </c>
      <c r="D787" s="5" t="str">
        <f>IFERROR(IF(C787="","",INDEX('Employee Master'!$B$5:$B$104,MATCH(C787,'Employee Master'!$A$5:$A$104,0))),"")</f>
        <v/>
      </c>
      <c r="E787" s="5" t="s">
        <v>87</v>
      </c>
      <c r="F787" s="5">
        <f>'Disciplinary Register'!D88</f>
        <v>0</v>
      </c>
      <c r="G787" s="5" t="str">
        <f>IF(F787="","",IF(ISNUMBER(MATCH(F787,Setup!$H$6:$H$1000,0)),"OK","ORPHAN"))</f>
        <v>ORPHAN</v>
      </c>
    </row>
    <row r="788" spans="1:7" ht="15" customHeight="1" x14ac:dyDescent="0.35">
      <c r="A788" s="5" t="s">
        <v>322</v>
      </c>
      <c r="B788" s="5" t="s">
        <v>533</v>
      </c>
      <c r="C788" s="5">
        <f>'Disciplinary Register'!A89</f>
        <v>0</v>
      </c>
      <c r="D788" s="5" t="str">
        <f>IFERROR(IF(C788="","",INDEX('Employee Master'!$B$5:$B$104,MATCH(C788,'Employee Master'!$A$5:$A$104,0))),"")</f>
        <v/>
      </c>
      <c r="E788" s="5" t="s">
        <v>87</v>
      </c>
      <c r="F788" s="5">
        <f>'Disciplinary Register'!D89</f>
        <v>0</v>
      </c>
      <c r="G788" s="5" t="str">
        <f>IF(F788="","",IF(ISNUMBER(MATCH(F788,Setup!$H$6:$H$1000,0)),"OK","ORPHAN"))</f>
        <v>ORPHAN</v>
      </c>
    </row>
    <row r="789" spans="1:7" ht="15" customHeight="1" x14ac:dyDescent="0.35">
      <c r="A789" s="5" t="s">
        <v>322</v>
      </c>
      <c r="B789" s="5" t="s">
        <v>534</v>
      </c>
      <c r="C789" s="5">
        <f>'Disciplinary Register'!A90</f>
        <v>0</v>
      </c>
      <c r="D789" s="5" t="str">
        <f>IFERROR(IF(C789="","",INDEX('Employee Master'!$B$5:$B$104,MATCH(C789,'Employee Master'!$A$5:$A$104,0))),"")</f>
        <v/>
      </c>
      <c r="E789" s="5" t="s">
        <v>87</v>
      </c>
      <c r="F789" s="5">
        <f>'Disciplinary Register'!D90</f>
        <v>0</v>
      </c>
      <c r="G789" s="5" t="str">
        <f>IF(F789="","",IF(ISNUMBER(MATCH(F789,Setup!$H$6:$H$1000,0)),"OK","ORPHAN"))</f>
        <v>ORPHAN</v>
      </c>
    </row>
    <row r="790" spans="1:7" ht="15" customHeight="1" x14ac:dyDescent="0.35">
      <c r="A790" s="5" t="s">
        <v>322</v>
      </c>
      <c r="B790" s="5" t="s">
        <v>535</v>
      </c>
      <c r="C790" s="5">
        <f>'Disciplinary Register'!A91</f>
        <v>0</v>
      </c>
      <c r="D790" s="5" t="str">
        <f>IFERROR(IF(C790="","",INDEX('Employee Master'!$B$5:$B$104,MATCH(C790,'Employee Master'!$A$5:$A$104,0))),"")</f>
        <v/>
      </c>
      <c r="E790" s="5" t="s">
        <v>87</v>
      </c>
      <c r="F790" s="5">
        <f>'Disciplinary Register'!D91</f>
        <v>0</v>
      </c>
      <c r="G790" s="5" t="str">
        <f>IF(F790="","",IF(ISNUMBER(MATCH(F790,Setup!$H$6:$H$1000,0)),"OK","ORPHAN"))</f>
        <v>ORPHAN</v>
      </c>
    </row>
    <row r="791" spans="1:7" ht="15" customHeight="1" x14ac:dyDescent="0.35">
      <c r="A791" s="5" t="s">
        <v>322</v>
      </c>
      <c r="B791" s="5" t="s">
        <v>536</v>
      </c>
      <c r="C791" s="5">
        <f>'Disciplinary Register'!A92</f>
        <v>0</v>
      </c>
      <c r="D791" s="5" t="str">
        <f>IFERROR(IF(C791="","",INDEX('Employee Master'!$B$5:$B$104,MATCH(C791,'Employee Master'!$A$5:$A$104,0))),"")</f>
        <v/>
      </c>
      <c r="E791" s="5" t="s">
        <v>87</v>
      </c>
      <c r="F791" s="5">
        <f>'Disciplinary Register'!D92</f>
        <v>0</v>
      </c>
      <c r="G791" s="5" t="str">
        <f>IF(F791="","",IF(ISNUMBER(MATCH(F791,Setup!$H$6:$H$1000,0)),"OK","ORPHAN"))</f>
        <v>ORPHAN</v>
      </c>
    </row>
    <row r="792" spans="1:7" ht="15" customHeight="1" x14ac:dyDescent="0.35">
      <c r="A792" s="5" t="s">
        <v>322</v>
      </c>
      <c r="B792" s="5" t="s">
        <v>537</v>
      </c>
      <c r="C792" s="5">
        <f>'Disciplinary Register'!A93</f>
        <v>0</v>
      </c>
      <c r="D792" s="5" t="str">
        <f>IFERROR(IF(C792="","",INDEX('Employee Master'!$B$5:$B$104,MATCH(C792,'Employee Master'!$A$5:$A$104,0))),"")</f>
        <v/>
      </c>
      <c r="E792" s="5" t="s">
        <v>87</v>
      </c>
      <c r="F792" s="5">
        <f>'Disciplinary Register'!D93</f>
        <v>0</v>
      </c>
      <c r="G792" s="5" t="str">
        <f>IF(F792="","",IF(ISNUMBER(MATCH(F792,Setup!$H$6:$H$1000,0)),"OK","ORPHAN"))</f>
        <v>ORPHAN</v>
      </c>
    </row>
    <row r="793" spans="1:7" ht="15" customHeight="1" x14ac:dyDescent="0.35">
      <c r="A793" s="5" t="s">
        <v>322</v>
      </c>
      <c r="B793" s="5" t="s">
        <v>538</v>
      </c>
      <c r="C793" s="5">
        <f>'Disciplinary Register'!A94</f>
        <v>0</v>
      </c>
      <c r="D793" s="5" t="str">
        <f>IFERROR(IF(C793="","",INDEX('Employee Master'!$B$5:$B$104,MATCH(C793,'Employee Master'!$A$5:$A$104,0))),"")</f>
        <v/>
      </c>
      <c r="E793" s="5" t="s">
        <v>87</v>
      </c>
      <c r="F793" s="5">
        <f>'Disciplinary Register'!D94</f>
        <v>0</v>
      </c>
      <c r="G793" s="5" t="str">
        <f>IF(F793="","",IF(ISNUMBER(MATCH(F793,Setup!$H$6:$H$1000,0)),"OK","ORPHAN"))</f>
        <v>ORPHAN</v>
      </c>
    </row>
    <row r="794" spans="1:7" ht="15" customHeight="1" x14ac:dyDescent="0.35">
      <c r="A794" s="5" t="s">
        <v>322</v>
      </c>
      <c r="B794" s="5" t="s">
        <v>539</v>
      </c>
      <c r="C794" s="5">
        <f>'Disciplinary Register'!A95</f>
        <v>0</v>
      </c>
      <c r="D794" s="5" t="str">
        <f>IFERROR(IF(C794="","",INDEX('Employee Master'!$B$5:$B$104,MATCH(C794,'Employee Master'!$A$5:$A$104,0))),"")</f>
        <v/>
      </c>
      <c r="E794" s="5" t="s">
        <v>87</v>
      </c>
      <c r="F794" s="5">
        <f>'Disciplinary Register'!D95</f>
        <v>0</v>
      </c>
      <c r="G794" s="5" t="str">
        <f>IF(F794="","",IF(ISNUMBER(MATCH(F794,Setup!$H$6:$H$1000,0)),"OK","ORPHAN"))</f>
        <v>ORPHAN</v>
      </c>
    </row>
    <row r="795" spans="1:7" ht="15" customHeight="1" x14ac:dyDescent="0.35">
      <c r="A795" s="5" t="s">
        <v>322</v>
      </c>
      <c r="B795" s="5" t="s">
        <v>540</v>
      </c>
      <c r="C795" s="5">
        <f>'Disciplinary Register'!A96</f>
        <v>0</v>
      </c>
      <c r="D795" s="5" t="str">
        <f>IFERROR(IF(C795="","",INDEX('Employee Master'!$B$5:$B$104,MATCH(C795,'Employee Master'!$A$5:$A$104,0))),"")</f>
        <v/>
      </c>
      <c r="E795" s="5" t="s">
        <v>87</v>
      </c>
      <c r="F795" s="5">
        <f>'Disciplinary Register'!D96</f>
        <v>0</v>
      </c>
      <c r="G795" s="5" t="str">
        <f>IF(F795="","",IF(ISNUMBER(MATCH(F795,Setup!$H$6:$H$1000,0)),"OK","ORPHAN"))</f>
        <v>ORPHAN</v>
      </c>
    </row>
    <row r="796" spans="1:7" ht="15" customHeight="1" x14ac:dyDescent="0.35">
      <c r="A796" s="5" t="s">
        <v>322</v>
      </c>
      <c r="B796" s="5" t="s">
        <v>541</v>
      </c>
      <c r="C796" s="5">
        <f>'Disciplinary Register'!A97</f>
        <v>0</v>
      </c>
      <c r="D796" s="5" t="str">
        <f>IFERROR(IF(C796="","",INDEX('Employee Master'!$B$5:$B$104,MATCH(C796,'Employee Master'!$A$5:$A$104,0))),"")</f>
        <v/>
      </c>
      <c r="E796" s="5" t="s">
        <v>87</v>
      </c>
      <c r="F796" s="5">
        <f>'Disciplinary Register'!D97</f>
        <v>0</v>
      </c>
      <c r="G796" s="5" t="str">
        <f>IF(F796="","",IF(ISNUMBER(MATCH(F796,Setup!$H$6:$H$1000,0)),"OK","ORPHAN"))</f>
        <v>ORPHAN</v>
      </c>
    </row>
    <row r="797" spans="1:7" ht="15" customHeight="1" x14ac:dyDescent="0.35">
      <c r="A797" s="5" t="s">
        <v>322</v>
      </c>
      <c r="B797" s="5" t="s">
        <v>542</v>
      </c>
      <c r="C797" s="5">
        <f>'Disciplinary Register'!A98</f>
        <v>0</v>
      </c>
      <c r="D797" s="5" t="str">
        <f>IFERROR(IF(C797="","",INDEX('Employee Master'!$B$5:$B$104,MATCH(C797,'Employee Master'!$A$5:$A$104,0))),"")</f>
        <v/>
      </c>
      <c r="E797" s="5" t="s">
        <v>87</v>
      </c>
      <c r="F797" s="5">
        <f>'Disciplinary Register'!D98</f>
        <v>0</v>
      </c>
      <c r="G797" s="5" t="str">
        <f>IF(F797="","",IF(ISNUMBER(MATCH(F797,Setup!$H$6:$H$1000,0)),"OK","ORPHAN"))</f>
        <v>ORPHAN</v>
      </c>
    </row>
    <row r="798" spans="1:7" ht="15" customHeight="1" x14ac:dyDescent="0.35">
      <c r="A798" s="5" t="s">
        <v>322</v>
      </c>
      <c r="B798" s="5" t="s">
        <v>543</v>
      </c>
      <c r="C798" s="5">
        <f>'Disciplinary Register'!A99</f>
        <v>0</v>
      </c>
      <c r="D798" s="5" t="str">
        <f>IFERROR(IF(C798="","",INDEX('Employee Master'!$B$5:$B$104,MATCH(C798,'Employee Master'!$A$5:$A$104,0))),"")</f>
        <v/>
      </c>
      <c r="E798" s="5" t="s">
        <v>87</v>
      </c>
      <c r="F798" s="5">
        <f>'Disciplinary Register'!D99</f>
        <v>0</v>
      </c>
      <c r="G798" s="5" t="str">
        <f>IF(F798="","",IF(ISNUMBER(MATCH(F798,Setup!$H$6:$H$1000,0)),"OK","ORPHAN"))</f>
        <v>ORPHAN</v>
      </c>
    </row>
    <row r="799" spans="1:7" ht="15" customHeight="1" x14ac:dyDescent="0.35">
      <c r="A799" s="5" t="s">
        <v>322</v>
      </c>
      <c r="B799" s="5" t="s">
        <v>544</v>
      </c>
      <c r="C799" s="5">
        <f>'Disciplinary Register'!A100</f>
        <v>0</v>
      </c>
      <c r="D799" s="5" t="str">
        <f>IFERROR(IF(C799="","",INDEX('Employee Master'!$B$5:$B$104,MATCH(C799,'Employee Master'!$A$5:$A$104,0))),"")</f>
        <v/>
      </c>
      <c r="E799" s="5" t="s">
        <v>87</v>
      </c>
      <c r="F799" s="5">
        <f>'Disciplinary Register'!D100</f>
        <v>0</v>
      </c>
      <c r="G799" s="5" t="str">
        <f>IF(F799="","",IF(ISNUMBER(MATCH(F799,Setup!$H$6:$H$1000,0)),"OK","ORPHAN"))</f>
        <v>ORPHAN</v>
      </c>
    </row>
    <row r="800" spans="1:7" ht="15" customHeight="1" x14ac:dyDescent="0.35">
      <c r="A800" s="5" t="s">
        <v>322</v>
      </c>
      <c r="B800" s="5" t="s">
        <v>545</v>
      </c>
      <c r="C800" s="5">
        <f>'Disciplinary Register'!A101</f>
        <v>0</v>
      </c>
      <c r="D800" s="5" t="str">
        <f>IFERROR(IF(C800="","",INDEX('Employee Master'!$B$5:$B$104,MATCH(C800,'Employee Master'!$A$5:$A$104,0))),"")</f>
        <v/>
      </c>
      <c r="E800" s="5" t="s">
        <v>87</v>
      </c>
      <c r="F800" s="5">
        <f>'Disciplinary Register'!D101</f>
        <v>0</v>
      </c>
      <c r="G800" s="5" t="str">
        <f>IF(F800="","",IF(ISNUMBER(MATCH(F800,Setup!$H$6:$H$1000,0)),"OK","ORPHAN"))</f>
        <v>ORPHAN</v>
      </c>
    </row>
    <row r="801" spans="1:7" ht="15" customHeight="1" x14ac:dyDescent="0.35">
      <c r="A801" s="5" t="s">
        <v>322</v>
      </c>
      <c r="B801" s="5" t="s">
        <v>546</v>
      </c>
      <c r="C801" s="5">
        <f>'Disciplinary Register'!A102</f>
        <v>0</v>
      </c>
      <c r="D801" s="5" t="str">
        <f>IFERROR(IF(C801="","",INDEX('Employee Master'!$B$5:$B$104,MATCH(C801,'Employee Master'!$A$5:$A$104,0))),"")</f>
        <v/>
      </c>
      <c r="E801" s="5" t="s">
        <v>87</v>
      </c>
      <c r="F801" s="5">
        <f>'Disciplinary Register'!D102</f>
        <v>0</v>
      </c>
      <c r="G801" s="5" t="str">
        <f>IF(F801="","",IF(ISNUMBER(MATCH(F801,Setup!$H$6:$H$1000,0)),"OK","ORPHAN"))</f>
        <v>ORPHAN</v>
      </c>
    </row>
    <row r="802" spans="1:7" ht="15" customHeight="1" x14ac:dyDescent="0.35">
      <c r="A802" s="5" t="s">
        <v>322</v>
      </c>
      <c r="B802" s="5" t="s">
        <v>547</v>
      </c>
      <c r="C802" s="5">
        <f>'Disciplinary Register'!A103</f>
        <v>0</v>
      </c>
      <c r="D802" s="5" t="str">
        <f>IFERROR(IF(C802="","",INDEX('Employee Master'!$B$5:$B$104,MATCH(C802,'Employee Master'!$A$5:$A$104,0))),"")</f>
        <v/>
      </c>
      <c r="E802" s="5" t="s">
        <v>87</v>
      </c>
      <c r="F802" s="5">
        <f>'Disciplinary Register'!D103</f>
        <v>0</v>
      </c>
      <c r="G802" s="5" t="str">
        <f>IF(F802="","",IF(ISNUMBER(MATCH(F802,Setup!$H$6:$H$1000,0)),"OK","ORPHAN"))</f>
        <v>ORPHAN</v>
      </c>
    </row>
    <row r="803" spans="1:7" ht="15" customHeight="1" x14ac:dyDescent="0.35">
      <c r="A803" s="5" t="s">
        <v>322</v>
      </c>
      <c r="B803" s="5" t="s">
        <v>548</v>
      </c>
      <c r="C803" s="5">
        <f>'Disciplinary Register'!A104</f>
        <v>0</v>
      </c>
      <c r="D803" s="5" t="str">
        <f>IFERROR(IF(C803="","",INDEX('Employee Master'!$B$5:$B$104,MATCH(C803,'Employee Master'!$A$5:$A$104,0))),"")</f>
        <v/>
      </c>
      <c r="E803" s="5" t="s">
        <v>87</v>
      </c>
      <c r="F803" s="5">
        <f>'Disciplinary Register'!D104</f>
        <v>0</v>
      </c>
      <c r="G803" s="5" t="str">
        <f>IF(F803="","",IF(ISNUMBER(MATCH(F803,Setup!$H$6:$H$1000,0)),"OK","ORPHAN"))</f>
        <v>ORPHAN</v>
      </c>
    </row>
    <row r="804" spans="1:7" ht="15" customHeight="1" x14ac:dyDescent="0.35">
      <c r="A804" s="5" t="s">
        <v>322</v>
      </c>
      <c r="B804" s="5" t="s">
        <v>849</v>
      </c>
      <c r="C804" s="5">
        <f>'Disciplinary Register'!A105</f>
        <v>0</v>
      </c>
      <c r="D804" s="5" t="str">
        <f>IFERROR(IF(C804="","",INDEX('Employee Master'!$B$5:$B$104,MATCH(C804,'Employee Master'!$A$5:$A$104,0))),"")</f>
        <v/>
      </c>
      <c r="E804" s="5" t="s">
        <v>87</v>
      </c>
      <c r="F804" s="5">
        <f>'Disciplinary Register'!D105</f>
        <v>0</v>
      </c>
      <c r="G804" s="5" t="str">
        <f>IF(F804="","",IF(ISNUMBER(MATCH(F804,Setup!$H$6:$H$1000,0)),"OK","ORPHAN"))</f>
        <v>ORPHAN</v>
      </c>
    </row>
    <row r="805" spans="1:7" ht="15" customHeight="1" x14ac:dyDescent="0.35">
      <c r="A805" s="5" t="s">
        <v>322</v>
      </c>
      <c r="B805" s="5" t="s">
        <v>850</v>
      </c>
      <c r="C805" s="5">
        <f>'Disciplinary Register'!A106</f>
        <v>0</v>
      </c>
      <c r="D805" s="5" t="str">
        <f>IFERROR(IF(C805="","",INDEX('Employee Master'!$B$5:$B$104,MATCH(C805,'Employee Master'!$A$5:$A$104,0))),"")</f>
        <v/>
      </c>
      <c r="E805" s="5" t="s">
        <v>87</v>
      </c>
      <c r="F805" s="5">
        <f>'Disciplinary Register'!D106</f>
        <v>0</v>
      </c>
      <c r="G805" s="5" t="str">
        <f>IF(F805="","",IF(ISNUMBER(MATCH(F805,Setup!$H$6:$H$1000,0)),"OK","ORPHAN"))</f>
        <v>ORPHAN</v>
      </c>
    </row>
    <row r="806" spans="1:7" ht="15" customHeight="1" x14ac:dyDescent="0.35">
      <c r="A806" s="5" t="s">
        <v>322</v>
      </c>
      <c r="B806" s="5" t="s">
        <v>851</v>
      </c>
      <c r="C806" s="5">
        <f>'Disciplinary Register'!A107</f>
        <v>0</v>
      </c>
      <c r="D806" s="5" t="str">
        <f>IFERROR(IF(C806="","",INDEX('Employee Master'!$B$5:$B$104,MATCH(C806,'Employee Master'!$A$5:$A$104,0))),"")</f>
        <v/>
      </c>
      <c r="E806" s="5" t="s">
        <v>87</v>
      </c>
      <c r="F806" s="5">
        <f>'Disciplinary Register'!D107</f>
        <v>0</v>
      </c>
      <c r="G806" s="5" t="str">
        <f>IF(F806="","",IF(ISNUMBER(MATCH(F806,Setup!$H$6:$H$1000,0)),"OK","ORPHAN"))</f>
        <v>ORPHAN</v>
      </c>
    </row>
    <row r="807" spans="1:7" ht="15" customHeight="1" x14ac:dyDescent="0.35">
      <c r="A807" s="5" t="s">
        <v>322</v>
      </c>
      <c r="B807" s="5" t="s">
        <v>852</v>
      </c>
      <c r="C807" s="5">
        <f>'Disciplinary Register'!A108</f>
        <v>0</v>
      </c>
      <c r="D807" s="5" t="str">
        <f>IFERROR(IF(C807="","",INDEX('Employee Master'!$B$5:$B$104,MATCH(C807,'Employee Master'!$A$5:$A$104,0))),"")</f>
        <v/>
      </c>
      <c r="E807" s="5" t="s">
        <v>87</v>
      </c>
      <c r="F807" s="5">
        <f>'Disciplinary Register'!D108</f>
        <v>0</v>
      </c>
      <c r="G807" s="5" t="str">
        <f>IF(F807="","",IF(ISNUMBER(MATCH(F807,Setup!$H$6:$H$1000,0)),"OK","ORPHAN"))</f>
        <v>ORPHAN</v>
      </c>
    </row>
    <row r="808" spans="1:7" ht="15" customHeight="1" x14ac:dyDescent="0.35">
      <c r="A808" s="5" t="s">
        <v>322</v>
      </c>
      <c r="B808" s="5" t="s">
        <v>853</v>
      </c>
      <c r="C808" s="5">
        <f>'Disciplinary Register'!A109</f>
        <v>0</v>
      </c>
      <c r="D808" s="5" t="str">
        <f>IFERROR(IF(C808="","",INDEX('Employee Master'!$B$5:$B$104,MATCH(C808,'Employee Master'!$A$5:$A$104,0))),"")</f>
        <v/>
      </c>
      <c r="E808" s="5" t="s">
        <v>87</v>
      </c>
      <c r="F808" s="5">
        <f>'Disciplinary Register'!D109</f>
        <v>0</v>
      </c>
      <c r="G808" s="5" t="str">
        <f>IF(F808="","",IF(ISNUMBER(MATCH(F808,Setup!$H$6:$H$1000,0)),"OK","ORPHAN"))</f>
        <v>ORPHAN</v>
      </c>
    </row>
    <row r="809" spans="1:7" ht="15" customHeight="1" x14ac:dyDescent="0.35">
      <c r="A809" s="5" t="s">
        <v>322</v>
      </c>
      <c r="B809" s="5" t="s">
        <v>854</v>
      </c>
      <c r="C809" s="5">
        <f>'Disciplinary Register'!A110</f>
        <v>0</v>
      </c>
      <c r="D809" s="5" t="str">
        <f>IFERROR(IF(C809="","",INDEX('Employee Master'!$B$5:$B$104,MATCH(C809,'Employee Master'!$A$5:$A$104,0))),"")</f>
        <v/>
      </c>
      <c r="E809" s="5" t="s">
        <v>87</v>
      </c>
      <c r="F809" s="5">
        <f>'Disciplinary Register'!D110</f>
        <v>0</v>
      </c>
      <c r="G809" s="5" t="str">
        <f>IF(F809="","",IF(ISNUMBER(MATCH(F809,Setup!$H$6:$H$1000,0)),"OK","ORPHAN"))</f>
        <v>ORPHAN</v>
      </c>
    </row>
    <row r="810" spans="1:7" ht="15" customHeight="1" x14ac:dyDescent="0.35">
      <c r="A810" s="5" t="s">
        <v>322</v>
      </c>
      <c r="B810" s="5" t="s">
        <v>855</v>
      </c>
      <c r="C810" s="5">
        <f>'Disciplinary Register'!A111</f>
        <v>0</v>
      </c>
      <c r="D810" s="5" t="str">
        <f>IFERROR(IF(C810="","",INDEX('Employee Master'!$B$5:$B$104,MATCH(C810,'Employee Master'!$A$5:$A$104,0))),"")</f>
        <v/>
      </c>
      <c r="E810" s="5" t="s">
        <v>87</v>
      </c>
      <c r="F810" s="5">
        <f>'Disciplinary Register'!D111</f>
        <v>0</v>
      </c>
      <c r="G810" s="5" t="str">
        <f>IF(F810="","",IF(ISNUMBER(MATCH(F810,Setup!$H$6:$H$1000,0)),"OK","ORPHAN"))</f>
        <v>ORPHAN</v>
      </c>
    </row>
    <row r="811" spans="1:7" ht="15" customHeight="1" x14ac:dyDescent="0.35">
      <c r="A811" s="5" t="s">
        <v>322</v>
      </c>
      <c r="B811" s="5" t="s">
        <v>856</v>
      </c>
      <c r="C811" s="5">
        <f>'Disciplinary Register'!A112</f>
        <v>0</v>
      </c>
      <c r="D811" s="5" t="str">
        <f>IFERROR(IF(C811="","",INDEX('Employee Master'!$B$5:$B$104,MATCH(C811,'Employee Master'!$A$5:$A$104,0))),"")</f>
        <v/>
      </c>
      <c r="E811" s="5" t="s">
        <v>87</v>
      </c>
      <c r="F811" s="5">
        <f>'Disciplinary Register'!D112</f>
        <v>0</v>
      </c>
      <c r="G811" s="5" t="str">
        <f>IF(F811="","",IF(ISNUMBER(MATCH(F811,Setup!$H$6:$H$1000,0)),"OK","ORPHAN"))</f>
        <v>ORPHAN</v>
      </c>
    </row>
    <row r="812" spans="1:7" ht="15" customHeight="1" x14ac:dyDescent="0.35">
      <c r="A812" s="5" t="s">
        <v>322</v>
      </c>
      <c r="B812" s="5" t="s">
        <v>857</v>
      </c>
      <c r="C812" s="5">
        <f>'Disciplinary Register'!A113</f>
        <v>0</v>
      </c>
      <c r="D812" s="5" t="str">
        <f>IFERROR(IF(C812="","",INDEX('Employee Master'!$B$5:$B$104,MATCH(C812,'Employee Master'!$A$5:$A$104,0))),"")</f>
        <v/>
      </c>
      <c r="E812" s="5" t="s">
        <v>87</v>
      </c>
      <c r="F812" s="5">
        <f>'Disciplinary Register'!D113</f>
        <v>0</v>
      </c>
      <c r="G812" s="5" t="str">
        <f>IF(F812="","",IF(ISNUMBER(MATCH(F812,Setup!$H$6:$H$1000,0)),"OK","ORPHAN"))</f>
        <v>ORPHAN</v>
      </c>
    </row>
    <row r="813" spans="1:7" ht="15" customHeight="1" x14ac:dyDescent="0.35">
      <c r="A813" s="5" t="s">
        <v>322</v>
      </c>
      <c r="B813" s="5" t="s">
        <v>858</v>
      </c>
      <c r="C813" s="5">
        <f>'Disciplinary Register'!A114</f>
        <v>0</v>
      </c>
      <c r="D813" s="5" t="str">
        <f>IFERROR(IF(C813="","",INDEX('Employee Master'!$B$5:$B$104,MATCH(C813,'Employee Master'!$A$5:$A$104,0))),"")</f>
        <v/>
      </c>
      <c r="E813" s="5" t="s">
        <v>87</v>
      </c>
      <c r="F813" s="5">
        <f>'Disciplinary Register'!D114</f>
        <v>0</v>
      </c>
      <c r="G813" s="5" t="str">
        <f>IF(F813="","",IF(ISNUMBER(MATCH(F813,Setup!$H$6:$H$1000,0)),"OK","ORPHAN"))</f>
        <v>ORPHAN</v>
      </c>
    </row>
    <row r="814" spans="1:7" ht="15" customHeight="1" x14ac:dyDescent="0.35">
      <c r="A814" s="5" t="s">
        <v>322</v>
      </c>
      <c r="B814" s="5" t="s">
        <v>859</v>
      </c>
      <c r="C814" s="5">
        <f>'Disciplinary Register'!A115</f>
        <v>0</v>
      </c>
      <c r="D814" s="5" t="str">
        <f>IFERROR(IF(C814="","",INDEX('Employee Master'!$B$5:$B$104,MATCH(C814,'Employee Master'!$A$5:$A$104,0))),"")</f>
        <v/>
      </c>
      <c r="E814" s="5" t="s">
        <v>87</v>
      </c>
      <c r="F814" s="5">
        <f>'Disciplinary Register'!D115</f>
        <v>0</v>
      </c>
      <c r="G814" s="5" t="str">
        <f>IF(F814="","",IF(ISNUMBER(MATCH(F814,Setup!$H$6:$H$1000,0)),"OK","ORPHAN"))</f>
        <v>ORPHAN</v>
      </c>
    </row>
    <row r="815" spans="1:7" ht="15" customHeight="1" x14ac:dyDescent="0.35">
      <c r="A815" s="5" t="s">
        <v>322</v>
      </c>
      <c r="B815" s="5" t="s">
        <v>860</v>
      </c>
      <c r="C815" s="5">
        <f>'Disciplinary Register'!A116</f>
        <v>0</v>
      </c>
      <c r="D815" s="5" t="str">
        <f>IFERROR(IF(C815="","",INDEX('Employee Master'!$B$5:$B$104,MATCH(C815,'Employee Master'!$A$5:$A$104,0))),"")</f>
        <v/>
      </c>
      <c r="E815" s="5" t="s">
        <v>87</v>
      </c>
      <c r="F815" s="5">
        <f>'Disciplinary Register'!D116</f>
        <v>0</v>
      </c>
      <c r="G815" s="5" t="str">
        <f>IF(F815="","",IF(ISNUMBER(MATCH(F815,Setup!$H$6:$H$1000,0)),"OK","ORPHAN"))</f>
        <v>ORPHAN</v>
      </c>
    </row>
    <row r="816" spans="1:7" ht="15" customHeight="1" x14ac:dyDescent="0.35">
      <c r="A816" s="5" t="s">
        <v>322</v>
      </c>
      <c r="B816" s="5" t="s">
        <v>861</v>
      </c>
      <c r="C816" s="5">
        <f>'Disciplinary Register'!A117</f>
        <v>0</v>
      </c>
      <c r="D816" s="5" t="str">
        <f>IFERROR(IF(C816="","",INDEX('Employee Master'!$B$5:$B$104,MATCH(C816,'Employee Master'!$A$5:$A$104,0))),"")</f>
        <v/>
      </c>
      <c r="E816" s="5" t="s">
        <v>87</v>
      </c>
      <c r="F816" s="5">
        <f>'Disciplinary Register'!D117</f>
        <v>0</v>
      </c>
      <c r="G816" s="5" t="str">
        <f>IF(F816="","",IF(ISNUMBER(MATCH(F816,Setup!$H$6:$H$1000,0)),"OK","ORPHAN"))</f>
        <v>ORPHAN</v>
      </c>
    </row>
    <row r="817" spans="1:7" ht="15" customHeight="1" x14ac:dyDescent="0.35">
      <c r="A817" s="5" t="s">
        <v>322</v>
      </c>
      <c r="B817" s="5" t="s">
        <v>862</v>
      </c>
      <c r="C817" s="5">
        <f>'Disciplinary Register'!A118</f>
        <v>0</v>
      </c>
      <c r="D817" s="5" t="str">
        <f>IFERROR(IF(C817="","",INDEX('Employee Master'!$B$5:$B$104,MATCH(C817,'Employee Master'!$A$5:$A$104,0))),"")</f>
        <v/>
      </c>
      <c r="E817" s="5" t="s">
        <v>87</v>
      </c>
      <c r="F817" s="5">
        <f>'Disciplinary Register'!D118</f>
        <v>0</v>
      </c>
      <c r="G817" s="5" t="str">
        <f>IF(F817="","",IF(ISNUMBER(MATCH(F817,Setup!$H$6:$H$1000,0)),"OK","ORPHAN"))</f>
        <v>ORPHAN</v>
      </c>
    </row>
    <row r="818" spans="1:7" ht="15" customHeight="1" x14ac:dyDescent="0.35">
      <c r="A818" s="5" t="s">
        <v>322</v>
      </c>
      <c r="B818" s="5" t="s">
        <v>863</v>
      </c>
      <c r="C818" s="5">
        <f>'Disciplinary Register'!A119</f>
        <v>0</v>
      </c>
      <c r="D818" s="5" t="str">
        <f>IFERROR(IF(C818="","",INDEX('Employee Master'!$B$5:$B$104,MATCH(C818,'Employee Master'!$A$5:$A$104,0))),"")</f>
        <v/>
      </c>
      <c r="E818" s="5" t="s">
        <v>87</v>
      </c>
      <c r="F818" s="5">
        <f>'Disciplinary Register'!D119</f>
        <v>0</v>
      </c>
      <c r="G818" s="5" t="str">
        <f>IF(F818="","",IF(ISNUMBER(MATCH(F818,Setup!$H$6:$H$1000,0)),"OK","ORPHAN"))</f>
        <v>ORPHAN</v>
      </c>
    </row>
    <row r="819" spans="1:7" ht="15" customHeight="1" x14ac:dyDescent="0.35">
      <c r="A819" s="5" t="s">
        <v>322</v>
      </c>
      <c r="B819" s="5" t="s">
        <v>864</v>
      </c>
      <c r="C819" s="5">
        <f>'Disciplinary Register'!A120</f>
        <v>0</v>
      </c>
      <c r="D819" s="5" t="str">
        <f>IFERROR(IF(C819="","",INDEX('Employee Master'!$B$5:$B$104,MATCH(C819,'Employee Master'!$A$5:$A$104,0))),"")</f>
        <v/>
      </c>
      <c r="E819" s="5" t="s">
        <v>87</v>
      </c>
      <c r="F819" s="5">
        <f>'Disciplinary Register'!D120</f>
        <v>0</v>
      </c>
      <c r="G819" s="5" t="str">
        <f>IF(F819="","",IF(ISNUMBER(MATCH(F819,Setup!$H$6:$H$1000,0)),"OK","ORPHAN"))</f>
        <v>ORPHAN</v>
      </c>
    </row>
    <row r="820" spans="1:7" ht="15" customHeight="1" x14ac:dyDescent="0.35">
      <c r="A820" s="5" t="s">
        <v>322</v>
      </c>
      <c r="B820" s="5" t="s">
        <v>865</v>
      </c>
      <c r="C820" s="5">
        <f>'Disciplinary Register'!A121</f>
        <v>0</v>
      </c>
      <c r="D820" s="5" t="str">
        <f>IFERROR(IF(C820="","",INDEX('Employee Master'!$B$5:$B$104,MATCH(C820,'Employee Master'!$A$5:$A$104,0))),"")</f>
        <v/>
      </c>
      <c r="E820" s="5" t="s">
        <v>87</v>
      </c>
      <c r="F820" s="5">
        <f>'Disciplinary Register'!D121</f>
        <v>0</v>
      </c>
      <c r="G820" s="5" t="str">
        <f>IF(F820="","",IF(ISNUMBER(MATCH(F820,Setup!$H$6:$H$1000,0)),"OK","ORPHAN"))</f>
        <v>ORPHAN</v>
      </c>
    </row>
    <row r="821" spans="1:7" ht="15" customHeight="1" x14ac:dyDescent="0.35">
      <c r="A821" s="5" t="s">
        <v>322</v>
      </c>
      <c r="B821" s="5" t="s">
        <v>866</v>
      </c>
      <c r="C821" s="5">
        <f>'Disciplinary Register'!A122</f>
        <v>0</v>
      </c>
      <c r="D821" s="5" t="str">
        <f>IFERROR(IF(C821="","",INDEX('Employee Master'!$B$5:$B$104,MATCH(C821,'Employee Master'!$A$5:$A$104,0))),"")</f>
        <v/>
      </c>
      <c r="E821" s="5" t="s">
        <v>87</v>
      </c>
      <c r="F821" s="5">
        <f>'Disciplinary Register'!D122</f>
        <v>0</v>
      </c>
      <c r="G821" s="5" t="str">
        <f>IF(F821="","",IF(ISNUMBER(MATCH(F821,Setup!$H$6:$H$1000,0)),"OK","ORPHAN"))</f>
        <v>ORPHAN</v>
      </c>
    </row>
    <row r="822" spans="1:7" ht="15" customHeight="1" x14ac:dyDescent="0.35">
      <c r="A822" s="5" t="s">
        <v>322</v>
      </c>
      <c r="B822" s="5" t="s">
        <v>867</v>
      </c>
      <c r="C822" s="5">
        <f>'Disciplinary Register'!A123</f>
        <v>0</v>
      </c>
      <c r="D822" s="5" t="str">
        <f>IFERROR(IF(C822="","",INDEX('Employee Master'!$B$5:$B$104,MATCH(C822,'Employee Master'!$A$5:$A$104,0))),"")</f>
        <v/>
      </c>
      <c r="E822" s="5" t="s">
        <v>87</v>
      </c>
      <c r="F822" s="5">
        <f>'Disciplinary Register'!D123</f>
        <v>0</v>
      </c>
      <c r="G822" s="5" t="str">
        <f>IF(F822="","",IF(ISNUMBER(MATCH(F822,Setup!$H$6:$H$1000,0)),"OK","ORPHAN"))</f>
        <v>ORPHAN</v>
      </c>
    </row>
    <row r="823" spans="1:7" ht="15" customHeight="1" x14ac:dyDescent="0.35">
      <c r="A823" s="5" t="s">
        <v>322</v>
      </c>
      <c r="B823" s="5" t="s">
        <v>868</v>
      </c>
      <c r="C823" s="5">
        <f>'Disciplinary Register'!A124</f>
        <v>0</v>
      </c>
      <c r="D823" s="5" t="str">
        <f>IFERROR(IF(C823="","",INDEX('Employee Master'!$B$5:$B$104,MATCH(C823,'Employee Master'!$A$5:$A$104,0))),"")</f>
        <v/>
      </c>
      <c r="E823" s="5" t="s">
        <v>87</v>
      </c>
      <c r="F823" s="5">
        <f>'Disciplinary Register'!D124</f>
        <v>0</v>
      </c>
      <c r="G823" s="5" t="str">
        <f>IF(F823="","",IF(ISNUMBER(MATCH(F823,Setup!$H$6:$H$1000,0)),"OK","ORPHAN"))</f>
        <v>ORPHAN</v>
      </c>
    </row>
    <row r="824" spans="1:7" ht="15" customHeight="1" x14ac:dyDescent="0.35">
      <c r="A824" s="5" t="s">
        <v>322</v>
      </c>
      <c r="B824" s="5" t="s">
        <v>869</v>
      </c>
      <c r="C824" s="5">
        <f>'Disciplinary Register'!A125</f>
        <v>0</v>
      </c>
      <c r="D824" s="5" t="str">
        <f>IFERROR(IF(C824="","",INDEX('Employee Master'!$B$5:$B$104,MATCH(C824,'Employee Master'!$A$5:$A$104,0))),"")</f>
        <v/>
      </c>
      <c r="E824" s="5" t="s">
        <v>87</v>
      </c>
      <c r="F824" s="5">
        <f>'Disciplinary Register'!D125</f>
        <v>0</v>
      </c>
      <c r="G824" s="5" t="str">
        <f>IF(F824="","",IF(ISNUMBER(MATCH(F824,Setup!$H$6:$H$1000,0)),"OK","ORPHAN"))</f>
        <v>ORPHAN</v>
      </c>
    </row>
    <row r="825" spans="1:7" ht="15" customHeight="1" x14ac:dyDescent="0.35">
      <c r="A825" s="5" t="s">
        <v>322</v>
      </c>
      <c r="B825" s="5" t="s">
        <v>870</v>
      </c>
      <c r="C825" s="5">
        <f>'Disciplinary Register'!A126</f>
        <v>0</v>
      </c>
      <c r="D825" s="5" t="str">
        <f>IFERROR(IF(C825="","",INDEX('Employee Master'!$B$5:$B$104,MATCH(C825,'Employee Master'!$A$5:$A$104,0))),"")</f>
        <v/>
      </c>
      <c r="E825" s="5" t="s">
        <v>87</v>
      </c>
      <c r="F825" s="5">
        <f>'Disciplinary Register'!D126</f>
        <v>0</v>
      </c>
      <c r="G825" s="5" t="str">
        <f>IF(F825="","",IF(ISNUMBER(MATCH(F825,Setup!$H$6:$H$1000,0)),"OK","ORPHAN"))</f>
        <v>ORPHAN</v>
      </c>
    </row>
    <row r="826" spans="1:7" ht="15" customHeight="1" x14ac:dyDescent="0.35">
      <c r="A826" s="5" t="s">
        <v>322</v>
      </c>
      <c r="B826" s="5" t="s">
        <v>871</v>
      </c>
      <c r="C826" s="5">
        <f>'Disciplinary Register'!A127</f>
        <v>0</v>
      </c>
      <c r="D826" s="5" t="str">
        <f>IFERROR(IF(C826="","",INDEX('Employee Master'!$B$5:$B$104,MATCH(C826,'Employee Master'!$A$5:$A$104,0))),"")</f>
        <v/>
      </c>
      <c r="E826" s="5" t="s">
        <v>87</v>
      </c>
      <c r="F826" s="5">
        <f>'Disciplinary Register'!D127</f>
        <v>0</v>
      </c>
      <c r="G826" s="5" t="str">
        <f>IF(F826="","",IF(ISNUMBER(MATCH(F826,Setup!$H$6:$H$1000,0)),"OK","ORPHAN"))</f>
        <v>ORPHAN</v>
      </c>
    </row>
    <row r="827" spans="1:7" ht="15" customHeight="1" x14ac:dyDescent="0.35">
      <c r="A827" s="5" t="s">
        <v>322</v>
      </c>
      <c r="B827" s="5" t="s">
        <v>872</v>
      </c>
      <c r="C827" s="5">
        <f>'Disciplinary Register'!A128</f>
        <v>0</v>
      </c>
      <c r="D827" s="5" t="str">
        <f>IFERROR(IF(C827="","",INDEX('Employee Master'!$B$5:$B$104,MATCH(C827,'Employee Master'!$A$5:$A$104,0))),"")</f>
        <v/>
      </c>
      <c r="E827" s="5" t="s">
        <v>87</v>
      </c>
      <c r="F827" s="5">
        <f>'Disciplinary Register'!D128</f>
        <v>0</v>
      </c>
      <c r="G827" s="5" t="str">
        <f>IF(F827="","",IF(ISNUMBER(MATCH(F827,Setup!$H$6:$H$1000,0)),"OK","ORPHAN"))</f>
        <v>ORPHAN</v>
      </c>
    </row>
    <row r="828" spans="1:7" ht="15" customHeight="1" x14ac:dyDescent="0.35">
      <c r="A828" s="5" t="s">
        <v>322</v>
      </c>
      <c r="B828" s="5" t="s">
        <v>873</v>
      </c>
      <c r="C828" s="5">
        <f>'Disciplinary Register'!A129</f>
        <v>0</v>
      </c>
      <c r="D828" s="5" t="str">
        <f>IFERROR(IF(C828="","",INDEX('Employee Master'!$B$5:$B$104,MATCH(C828,'Employee Master'!$A$5:$A$104,0))),"")</f>
        <v/>
      </c>
      <c r="E828" s="5" t="s">
        <v>87</v>
      </c>
      <c r="F828" s="5">
        <f>'Disciplinary Register'!D129</f>
        <v>0</v>
      </c>
      <c r="G828" s="5" t="str">
        <f>IF(F828="","",IF(ISNUMBER(MATCH(F828,Setup!$H$6:$H$1000,0)),"OK","ORPHAN"))</f>
        <v>ORPHAN</v>
      </c>
    </row>
    <row r="829" spans="1:7" ht="15" customHeight="1" x14ac:dyDescent="0.35">
      <c r="A829" s="5" t="s">
        <v>322</v>
      </c>
      <c r="B829" s="5" t="s">
        <v>874</v>
      </c>
      <c r="C829" s="5">
        <f>'Disciplinary Register'!A130</f>
        <v>0</v>
      </c>
      <c r="D829" s="5" t="str">
        <f>IFERROR(IF(C829="","",INDEX('Employee Master'!$B$5:$B$104,MATCH(C829,'Employee Master'!$A$5:$A$104,0))),"")</f>
        <v/>
      </c>
      <c r="E829" s="5" t="s">
        <v>87</v>
      </c>
      <c r="F829" s="5">
        <f>'Disciplinary Register'!D130</f>
        <v>0</v>
      </c>
      <c r="G829" s="5" t="str">
        <f>IF(F829="","",IF(ISNUMBER(MATCH(F829,Setup!$H$6:$H$1000,0)),"OK","ORPHAN"))</f>
        <v>ORPHAN</v>
      </c>
    </row>
    <row r="830" spans="1:7" ht="15" customHeight="1" x14ac:dyDescent="0.35">
      <c r="A830" s="5" t="s">
        <v>322</v>
      </c>
      <c r="B830" s="5" t="s">
        <v>875</v>
      </c>
      <c r="C830" s="5">
        <f>'Disciplinary Register'!A131</f>
        <v>0</v>
      </c>
      <c r="D830" s="5" t="str">
        <f>IFERROR(IF(C830="","",INDEX('Employee Master'!$B$5:$B$104,MATCH(C830,'Employee Master'!$A$5:$A$104,0))),"")</f>
        <v/>
      </c>
      <c r="E830" s="5" t="s">
        <v>87</v>
      </c>
      <c r="F830" s="5">
        <f>'Disciplinary Register'!D131</f>
        <v>0</v>
      </c>
      <c r="G830" s="5" t="str">
        <f>IF(F830="","",IF(ISNUMBER(MATCH(F830,Setup!$H$6:$H$1000,0)),"OK","ORPHAN"))</f>
        <v>ORPHAN</v>
      </c>
    </row>
    <row r="831" spans="1:7" ht="15" customHeight="1" x14ac:dyDescent="0.35">
      <c r="A831" s="5" t="s">
        <v>322</v>
      </c>
      <c r="B831" s="5" t="s">
        <v>876</v>
      </c>
      <c r="C831" s="5">
        <f>'Disciplinary Register'!A132</f>
        <v>0</v>
      </c>
      <c r="D831" s="5" t="str">
        <f>IFERROR(IF(C831="","",INDEX('Employee Master'!$B$5:$B$104,MATCH(C831,'Employee Master'!$A$5:$A$104,0))),"")</f>
        <v/>
      </c>
      <c r="E831" s="5" t="s">
        <v>87</v>
      </c>
      <c r="F831" s="5">
        <f>'Disciplinary Register'!D132</f>
        <v>0</v>
      </c>
      <c r="G831" s="5" t="str">
        <f>IF(F831="","",IF(ISNUMBER(MATCH(F831,Setup!$H$6:$H$1000,0)),"OK","ORPHAN"))</f>
        <v>ORPHAN</v>
      </c>
    </row>
    <row r="832" spans="1:7" ht="15" customHeight="1" x14ac:dyDescent="0.35">
      <c r="A832" s="5" t="s">
        <v>322</v>
      </c>
      <c r="B832" s="5" t="s">
        <v>877</v>
      </c>
      <c r="C832" s="5">
        <f>'Disciplinary Register'!A133</f>
        <v>0</v>
      </c>
      <c r="D832" s="5" t="str">
        <f>IFERROR(IF(C832="","",INDEX('Employee Master'!$B$5:$B$104,MATCH(C832,'Employee Master'!$A$5:$A$104,0))),"")</f>
        <v/>
      </c>
      <c r="E832" s="5" t="s">
        <v>87</v>
      </c>
      <c r="F832" s="5">
        <f>'Disciplinary Register'!D133</f>
        <v>0</v>
      </c>
      <c r="G832" s="5" t="str">
        <f>IF(F832="","",IF(ISNUMBER(MATCH(F832,Setup!$H$6:$H$1000,0)),"OK","ORPHAN"))</f>
        <v>ORPHAN</v>
      </c>
    </row>
    <row r="833" spans="1:7" ht="15" customHeight="1" x14ac:dyDescent="0.35">
      <c r="A833" s="5" t="s">
        <v>322</v>
      </c>
      <c r="B833" s="5" t="s">
        <v>878</v>
      </c>
      <c r="C833" s="5">
        <f>'Disciplinary Register'!A134</f>
        <v>0</v>
      </c>
      <c r="D833" s="5" t="str">
        <f>IFERROR(IF(C833="","",INDEX('Employee Master'!$B$5:$B$104,MATCH(C833,'Employee Master'!$A$5:$A$104,0))),"")</f>
        <v/>
      </c>
      <c r="E833" s="5" t="s">
        <v>87</v>
      </c>
      <c r="F833" s="5">
        <f>'Disciplinary Register'!D134</f>
        <v>0</v>
      </c>
      <c r="G833" s="5" t="str">
        <f>IF(F833="","",IF(ISNUMBER(MATCH(F833,Setup!$H$6:$H$1000,0)),"OK","ORPHAN"))</f>
        <v>ORPHAN</v>
      </c>
    </row>
    <row r="834" spans="1:7" ht="15" customHeight="1" x14ac:dyDescent="0.35">
      <c r="A834" s="5" t="s">
        <v>322</v>
      </c>
      <c r="B834" s="5" t="s">
        <v>879</v>
      </c>
      <c r="C834" s="5">
        <f>'Disciplinary Register'!A135</f>
        <v>0</v>
      </c>
      <c r="D834" s="5" t="str">
        <f>IFERROR(IF(C834="","",INDEX('Employee Master'!$B$5:$B$104,MATCH(C834,'Employee Master'!$A$5:$A$104,0))),"")</f>
        <v/>
      </c>
      <c r="E834" s="5" t="s">
        <v>87</v>
      </c>
      <c r="F834" s="5">
        <f>'Disciplinary Register'!D135</f>
        <v>0</v>
      </c>
      <c r="G834" s="5" t="str">
        <f>IF(F834="","",IF(ISNUMBER(MATCH(F834,Setup!$H$6:$H$1000,0)),"OK","ORPHAN"))</f>
        <v>ORPHAN</v>
      </c>
    </row>
    <row r="835" spans="1:7" ht="15" customHeight="1" x14ac:dyDescent="0.35">
      <c r="A835" s="5" t="s">
        <v>322</v>
      </c>
      <c r="B835" s="5" t="s">
        <v>880</v>
      </c>
      <c r="C835" s="5">
        <f>'Disciplinary Register'!A136</f>
        <v>0</v>
      </c>
      <c r="D835" s="5" t="str">
        <f>IFERROR(IF(C835="","",INDEX('Employee Master'!$B$5:$B$104,MATCH(C835,'Employee Master'!$A$5:$A$104,0))),"")</f>
        <v/>
      </c>
      <c r="E835" s="5" t="s">
        <v>87</v>
      </c>
      <c r="F835" s="5">
        <f>'Disciplinary Register'!D136</f>
        <v>0</v>
      </c>
      <c r="G835" s="5" t="str">
        <f>IF(F835="","",IF(ISNUMBER(MATCH(F835,Setup!$H$6:$H$1000,0)),"OK","ORPHAN"))</f>
        <v>ORPHAN</v>
      </c>
    </row>
    <row r="836" spans="1:7" ht="15" customHeight="1" x14ac:dyDescent="0.35">
      <c r="A836" s="5" t="s">
        <v>322</v>
      </c>
      <c r="B836" s="5" t="s">
        <v>881</v>
      </c>
      <c r="C836" s="5">
        <f>'Disciplinary Register'!A137</f>
        <v>0</v>
      </c>
      <c r="D836" s="5" t="str">
        <f>IFERROR(IF(C836="","",INDEX('Employee Master'!$B$5:$B$104,MATCH(C836,'Employee Master'!$A$5:$A$104,0))),"")</f>
        <v/>
      </c>
      <c r="E836" s="5" t="s">
        <v>87</v>
      </c>
      <c r="F836" s="5">
        <f>'Disciplinary Register'!D137</f>
        <v>0</v>
      </c>
      <c r="G836" s="5" t="str">
        <f>IF(F836="","",IF(ISNUMBER(MATCH(F836,Setup!$H$6:$H$1000,0)),"OK","ORPHAN"))</f>
        <v>ORPHAN</v>
      </c>
    </row>
    <row r="837" spans="1:7" ht="15" customHeight="1" x14ac:dyDescent="0.35">
      <c r="A837" s="5" t="s">
        <v>322</v>
      </c>
      <c r="B837" s="5" t="s">
        <v>882</v>
      </c>
      <c r="C837" s="5">
        <f>'Disciplinary Register'!A138</f>
        <v>0</v>
      </c>
      <c r="D837" s="5" t="str">
        <f>IFERROR(IF(C837="","",INDEX('Employee Master'!$B$5:$B$104,MATCH(C837,'Employee Master'!$A$5:$A$104,0))),"")</f>
        <v/>
      </c>
      <c r="E837" s="5" t="s">
        <v>87</v>
      </c>
      <c r="F837" s="5">
        <f>'Disciplinary Register'!D138</f>
        <v>0</v>
      </c>
      <c r="G837" s="5" t="str">
        <f>IF(F837="","",IF(ISNUMBER(MATCH(F837,Setup!$H$6:$H$1000,0)),"OK","ORPHAN"))</f>
        <v>ORPHAN</v>
      </c>
    </row>
    <row r="838" spans="1:7" ht="15" customHeight="1" x14ac:dyDescent="0.35">
      <c r="A838" s="5" t="s">
        <v>322</v>
      </c>
      <c r="B838" s="5" t="s">
        <v>883</v>
      </c>
      <c r="C838" s="5">
        <f>'Disciplinary Register'!A139</f>
        <v>0</v>
      </c>
      <c r="D838" s="5" t="str">
        <f>IFERROR(IF(C838="","",INDEX('Employee Master'!$B$5:$B$104,MATCH(C838,'Employee Master'!$A$5:$A$104,0))),"")</f>
        <v/>
      </c>
      <c r="E838" s="5" t="s">
        <v>87</v>
      </c>
      <c r="F838" s="5">
        <f>'Disciplinary Register'!D139</f>
        <v>0</v>
      </c>
      <c r="G838" s="5" t="str">
        <f>IF(F838="","",IF(ISNUMBER(MATCH(F838,Setup!$H$6:$H$1000,0)),"OK","ORPHAN"))</f>
        <v>ORPHAN</v>
      </c>
    </row>
    <row r="839" spans="1:7" ht="15" customHeight="1" x14ac:dyDescent="0.35">
      <c r="A839" s="5" t="s">
        <v>322</v>
      </c>
      <c r="B839" s="5" t="s">
        <v>884</v>
      </c>
      <c r="C839" s="5">
        <f>'Disciplinary Register'!A140</f>
        <v>0</v>
      </c>
      <c r="D839" s="5" t="str">
        <f>IFERROR(IF(C839="","",INDEX('Employee Master'!$B$5:$B$104,MATCH(C839,'Employee Master'!$A$5:$A$104,0))),"")</f>
        <v/>
      </c>
      <c r="E839" s="5" t="s">
        <v>87</v>
      </c>
      <c r="F839" s="5">
        <f>'Disciplinary Register'!D140</f>
        <v>0</v>
      </c>
      <c r="G839" s="5" t="str">
        <f>IF(F839="","",IF(ISNUMBER(MATCH(F839,Setup!$H$6:$H$1000,0)),"OK","ORPHAN"))</f>
        <v>ORPHAN</v>
      </c>
    </row>
    <row r="840" spans="1:7" ht="15" customHeight="1" x14ac:dyDescent="0.35">
      <c r="A840" s="5" t="s">
        <v>322</v>
      </c>
      <c r="B840" s="5" t="s">
        <v>885</v>
      </c>
      <c r="C840" s="5">
        <f>'Disciplinary Register'!A141</f>
        <v>0</v>
      </c>
      <c r="D840" s="5" t="str">
        <f>IFERROR(IF(C840="","",INDEX('Employee Master'!$B$5:$B$104,MATCH(C840,'Employee Master'!$A$5:$A$104,0))),"")</f>
        <v/>
      </c>
      <c r="E840" s="5" t="s">
        <v>87</v>
      </c>
      <c r="F840" s="5">
        <f>'Disciplinary Register'!D141</f>
        <v>0</v>
      </c>
      <c r="G840" s="5" t="str">
        <f>IF(F840="","",IF(ISNUMBER(MATCH(F840,Setup!$H$6:$H$1000,0)),"OK","ORPHAN"))</f>
        <v>ORPHAN</v>
      </c>
    </row>
    <row r="841" spans="1:7" ht="15" customHeight="1" x14ac:dyDescent="0.35">
      <c r="A841" s="5" t="s">
        <v>322</v>
      </c>
      <c r="B841" s="5" t="s">
        <v>886</v>
      </c>
      <c r="C841" s="5">
        <f>'Disciplinary Register'!A142</f>
        <v>0</v>
      </c>
      <c r="D841" s="5" t="str">
        <f>IFERROR(IF(C841="","",INDEX('Employee Master'!$B$5:$B$104,MATCH(C841,'Employee Master'!$A$5:$A$104,0))),"")</f>
        <v/>
      </c>
      <c r="E841" s="5" t="s">
        <v>87</v>
      </c>
      <c r="F841" s="5">
        <f>'Disciplinary Register'!D142</f>
        <v>0</v>
      </c>
      <c r="G841" s="5" t="str">
        <f>IF(F841="","",IF(ISNUMBER(MATCH(F841,Setup!$H$6:$H$1000,0)),"OK","ORPHAN"))</f>
        <v>ORPHAN</v>
      </c>
    </row>
    <row r="842" spans="1:7" ht="15" customHeight="1" x14ac:dyDescent="0.35">
      <c r="A842" s="5" t="s">
        <v>322</v>
      </c>
      <c r="B842" s="5" t="s">
        <v>887</v>
      </c>
      <c r="C842" s="5">
        <f>'Disciplinary Register'!A143</f>
        <v>0</v>
      </c>
      <c r="D842" s="5" t="str">
        <f>IFERROR(IF(C842="","",INDEX('Employee Master'!$B$5:$B$104,MATCH(C842,'Employee Master'!$A$5:$A$104,0))),"")</f>
        <v/>
      </c>
      <c r="E842" s="5" t="s">
        <v>87</v>
      </c>
      <c r="F842" s="5">
        <f>'Disciplinary Register'!D143</f>
        <v>0</v>
      </c>
      <c r="G842" s="5" t="str">
        <f>IF(F842="","",IF(ISNUMBER(MATCH(F842,Setup!$H$6:$H$1000,0)),"OK","ORPHAN"))</f>
        <v>ORPHAN</v>
      </c>
    </row>
    <row r="843" spans="1:7" ht="15" customHeight="1" x14ac:dyDescent="0.35">
      <c r="A843" s="5" t="s">
        <v>322</v>
      </c>
      <c r="B843" s="5" t="s">
        <v>888</v>
      </c>
      <c r="C843" s="5">
        <f>'Disciplinary Register'!A144</f>
        <v>0</v>
      </c>
      <c r="D843" s="5" t="str">
        <f>IFERROR(IF(C843="","",INDEX('Employee Master'!$B$5:$B$104,MATCH(C843,'Employee Master'!$A$5:$A$104,0))),"")</f>
        <v/>
      </c>
      <c r="E843" s="5" t="s">
        <v>87</v>
      </c>
      <c r="F843" s="5">
        <f>'Disciplinary Register'!D144</f>
        <v>0</v>
      </c>
      <c r="G843" s="5" t="str">
        <f>IF(F843="","",IF(ISNUMBER(MATCH(F843,Setup!$H$6:$H$1000,0)),"OK","ORPHAN"))</f>
        <v>ORPHAN</v>
      </c>
    </row>
    <row r="844" spans="1:7" ht="15" customHeight="1" x14ac:dyDescent="0.35">
      <c r="A844" s="5" t="s">
        <v>322</v>
      </c>
      <c r="B844" s="5" t="s">
        <v>889</v>
      </c>
      <c r="C844" s="5">
        <f>'Disciplinary Register'!A145</f>
        <v>0</v>
      </c>
      <c r="D844" s="5" t="str">
        <f>IFERROR(IF(C844="","",INDEX('Employee Master'!$B$5:$B$104,MATCH(C844,'Employee Master'!$A$5:$A$104,0))),"")</f>
        <v/>
      </c>
      <c r="E844" s="5" t="s">
        <v>87</v>
      </c>
      <c r="F844" s="5">
        <f>'Disciplinary Register'!D145</f>
        <v>0</v>
      </c>
      <c r="G844" s="5" t="str">
        <f>IF(F844="","",IF(ISNUMBER(MATCH(F844,Setup!$H$6:$H$1000,0)),"OK","ORPHAN"))</f>
        <v>ORPHAN</v>
      </c>
    </row>
    <row r="845" spans="1:7" ht="15" customHeight="1" x14ac:dyDescent="0.35">
      <c r="A845" s="5" t="s">
        <v>322</v>
      </c>
      <c r="B845" s="5" t="s">
        <v>890</v>
      </c>
      <c r="C845" s="5">
        <f>'Disciplinary Register'!A146</f>
        <v>0</v>
      </c>
      <c r="D845" s="5" t="str">
        <f>IFERROR(IF(C845="","",INDEX('Employee Master'!$B$5:$B$104,MATCH(C845,'Employee Master'!$A$5:$A$104,0))),"")</f>
        <v/>
      </c>
      <c r="E845" s="5" t="s">
        <v>87</v>
      </c>
      <c r="F845" s="5">
        <f>'Disciplinary Register'!D146</f>
        <v>0</v>
      </c>
      <c r="G845" s="5" t="str">
        <f>IF(F845="","",IF(ISNUMBER(MATCH(F845,Setup!$H$6:$H$1000,0)),"OK","ORPHAN"))</f>
        <v>ORPHAN</v>
      </c>
    </row>
    <row r="846" spans="1:7" ht="15" customHeight="1" x14ac:dyDescent="0.35">
      <c r="A846" s="5" t="s">
        <v>322</v>
      </c>
      <c r="B846" s="5" t="s">
        <v>891</v>
      </c>
      <c r="C846" s="5">
        <f>'Disciplinary Register'!A147</f>
        <v>0</v>
      </c>
      <c r="D846" s="5" t="str">
        <f>IFERROR(IF(C846="","",INDEX('Employee Master'!$B$5:$B$104,MATCH(C846,'Employee Master'!$A$5:$A$104,0))),"")</f>
        <v/>
      </c>
      <c r="E846" s="5" t="s">
        <v>87</v>
      </c>
      <c r="F846" s="5">
        <f>'Disciplinary Register'!D147</f>
        <v>0</v>
      </c>
      <c r="G846" s="5" t="str">
        <f>IF(F846="","",IF(ISNUMBER(MATCH(F846,Setup!$H$6:$H$1000,0)),"OK","ORPHAN"))</f>
        <v>ORPHAN</v>
      </c>
    </row>
    <row r="847" spans="1:7" ht="15" customHeight="1" x14ac:dyDescent="0.35">
      <c r="A847" s="5" t="s">
        <v>322</v>
      </c>
      <c r="B847" s="5" t="s">
        <v>892</v>
      </c>
      <c r="C847" s="5">
        <f>'Disciplinary Register'!A148</f>
        <v>0</v>
      </c>
      <c r="D847" s="5" t="str">
        <f>IFERROR(IF(C847="","",INDEX('Employee Master'!$B$5:$B$104,MATCH(C847,'Employee Master'!$A$5:$A$104,0))),"")</f>
        <v/>
      </c>
      <c r="E847" s="5" t="s">
        <v>87</v>
      </c>
      <c r="F847" s="5">
        <f>'Disciplinary Register'!D148</f>
        <v>0</v>
      </c>
      <c r="G847" s="5" t="str">
        <f>IF(F847="","",IF(ISNUMBER(MATCH(F847,Setup!$H$6:$H$1000,0)),"OK","ORPHAN"))</f>
        <v>ORPHAN</v>
      </c>
    </row>
    <row r="848" spans="1:7" ht="15" customHeight="1" x14ac:dyDescent="0.35">
      <c r="A848" s="5" t="s">
        <v>322</v>
      </c>
      <c r="B848" s="5" t="s">
        <v>893</v>
      </c>
      <c r="C848" s="5">
        <f>'Disciplinary Register'!A149</f>
        <v>0</v>
      </c>
      <c r="D848" s="5" t="str">
        <f>IFERROR(IF(C848="","",INDEX('Employee Master'!$B$5:$B$104,MATCH(C848,'Employee Master'!$A$5:$A$104,0))),"")</f>
        <v/>
      </c>
      <c r="E848" s="5" t="s">
        <v>87</v>
      </c>
      <c r="F848" s="5">
        <f>'Disciplinary Register'!D149</f>
        <v>0</v>
      </c>
      <c r="G848" s="5" t="str">
        <f>IF(F848="","",IF(ISNUMBER(MATCH(F848,Setup!$H$6:$H$1000,0)),"OK","ORPHAN"))</f>
        <v>ORPHAN</v>
      </c>
    </row>
    <row r="849" spans="1:7" ht="15" customHeight="1" x14ac:dyDescent="0.35">
      <c r="A849" s="5" t="s">
        <v>322</v>
      </c>
      <c r="B849" s="5" t="s">
        <v>894</v>
      </c>
      <c r="C849" s="5">
        <f>'Disciplinary Register'!A150</f>
        <v>0</v>
      </c>
      <c r="D849" s="5" t="str">
        <f>IFERROR(IF(C849="","",INDEX('Employee Master'!$B$5:$B$104,MATCH(C849,'Employee Master'!$A$5:$A$104,0))),"")</f>
        <v/>
      </c>
      <c r="E849" s="5" t="s">
        <v>87</v>
      </c>
      <c r="F849" s="5">
        <f>'Disciplinary Register'!D150</f>
        <v>0</v>
      </c>
      <c r="G849" s="5" t="str">
        <f>IF(F849="","",IF(ISNUMBER(MATCH(F849,Setup!$H$6:$H$1000,0)),"OK","ORPHAN"))</f>
        <v>ORPHAN</v>
      </c>
    </row>
    <row r="850" spans="1:7" ht="15" customHeight="1" x14ac:dyDescent="0.35">
      <c r="A850" s="5" t="s">
        <v>322</v>
      </c>
      <c r="B850" s="5" t="s">
        <v>895</v>
      </c>
      <c r="C850" s="5">
        <f>'Disciplinary Register'!A151</f>
        <v>0</v>
      </c>
      <c r="D850" s="5" t="str">
        <f>IFERROR(IF(C850="","",INDEX('Employee Master'!$B$5:$B$104,MATCH(C850,'Employee Master'!$A$5:$A$104,0))),"")</f>
        <v/>
      </c>
      <c r="E850" s="5" t="s">
        <v>87</v>
      </c>
      <c r="F850" s="5">
        <f>'Disciplinary Register'!D151</f>
        <v>0</v>
      </c>
      <c r="G850" s="5" t="str">
        <f>IF(F850="","",IF(ISNUMBER(MATCH(F850,Setup!$H$6:$H$1000,0)),"OK","ORPHAN"))</f>
        <v>ORPHAN</v>
      </c>
    </row>
    <row r="851" spans="1:7" ht="15" customHeight="1" x14ac:dyDescent="0.35">
      <c r="A851" s="5" t="s">
        <v>322</v>
      </c>
      <c r="B851" s="5" t="s">
        <v>896</v>
      </c>
      <c r="C851" s="5">
        <f>'Disciplinary Register'!A152</f>
        <v>0</v>
      </c>
      <c r="D851" s="5" t="str">
        <f>IFERROR(IF(C851="","",INDEX('Employee Master'!$B$5:$B$104,MATCH(C851,'Employee Master'!$A$5:$A$104,0))),"")</f>
        <v/>
      </c>
      <c r="E851" s="5" t="s">
        <v>87</v>
      </c>
      <c r="F851" s="5">
        <f>'Disciplinary Register'!D152</f>
        <v>0</v>
      </c>
      <c r="G851" s="5" t="str">
        <f>IF(F851="","",IF(ISNUMBER(MATCH(F851,Setup!$H$6:$H$1000,0)),"OK","ORPHAN"))</f>
        <v>ORPHAN</v>
      </c>
    </row>
    <row r="852" spans="1:7" ht="15" customHeight="1" x14ac:dyDescent="0.35">
      <c r="A852" s="5" t="s">
        <v>322</v>
      </c>
      <c r="B852" s="5" t="s">
        <v>897</v>
      </c>
      <c r="C852" s="5">
        <f>'Disciplinary Register'!A153</f>
        <v>0</v>
      </c>
      <c r="D852" s="5" t="str">
        <f>IFERROR(IF(C852="","",INDEX('Employee Master'!$B$5:$B$104,MATCH(C852,'Employee Master'!$A$5:$A$104,0))),"")</f>
        <v/>
      </c>
      <c r="E852" s="5" t="s">
        <v>87</v>
      </c>
      <c r="F852" s="5">
        <f>'Disciplinary Register'!D153</f>
        <v>0</v>
      </c>
      <c r="G852" s="5" t="str">
        <f>IF(F852="","",IF(ISNUMBER(MATCH(F852,Setup!$H$6:$H$1000,0)),"OK","ORPHAN"))</f>
        <v>ORPHAN</v>
      </c>
    </row>
    <row r="853" spans="1:7" ht="15" customHeight="1" x14ac:dyDescent="0.35">
      <c r="A853" s="5" t="s">
        <v>322</v>
      </c>
      <c r="B853" s="5" t="s">
        <v>898</v>
      </c>
      <c r="C853" s="5">
        <f>'Disciplinary Register'!A154</f>
        <v>0</v>
      </c>
      <c r="D853" s="5" t="str">
        <f>IFERROR(IF(C853="","",INDEX('Employee Master'!$B$5:$B$104,MATCH(C853,'Employee Master'!$A$5:$A$104,0))),"")</f>
        <v/>
      </c>
      <c r="E853" s="5" t="s">
        <v>87</v>
      </c>
      <c r="F853" s="5">
        <f>'Disciplinary Register'!D154</f>
        <v>0</v>
      </c>
      <c r="G853" s="5" t="str">
        <f>IF(F853="","",IF(ISNUMBER(MATCH(F853,Setup!$H$6:$H$1000,0)),"OK","ORPHAN"))</f>
        <v>ORPHAN</v>
      </c>
    </row>
    <row r="854" spans="1:7" ht="15" customHeight="1" x14ac:dyDescent="0.35">
      <c r="A854" s="5" t="s">
        <v>322</v>
      </c>
      <c r="B854" s="5" t="s">
        <v>899</v>
      </c>
      <c r="C854" s="5">
        <f>'Disciplinary Register'!A155</f>
        <v>0</v>
      </c>
      <c r="D854" s="5" t="str">
        <f>IFERROR(IF(C854="","",INDEX('Employee Master'!$B$5:$B$104,MATCH(C854,'Employee Master'!$A$5:$A$104,0))),"")</f>
        <v/>
      </c>
      <c r="E854" s="5" t="s">
        <v>87</v>
      </c>
      <c r="F854" s="5">
        <f>'Disciplinary Register'!D155</f>
        <v>0</v>
      </c>
      <c r="G854" s="5" t="str">
        <f>IF(F854="","",IF(ISNUMBER(MATCH(F854,Setup!$H$6:$H$1000,0)),"OK","ORPHAN"))</f>
        <v>ORPHAN</v>
      </c>
    </row>
    <row r="855" spans="1:7" ht="15" customHeight="1" x14ac:dyDescent="0.35">
      <c r="A855" s="5" t="s">
        <v>322</v>
      </c>
      <c r="B855" s="5" t="s">
        <v>900</v>
      </c>
      <c r="C855" s="5">
        <f>'Disciplinary Register'!A156</f>
        <v>0</v>
      </c>
      <c r="D855" s="5" t="str">
        <f>IFERROR(IF(C855="","",INDEX('Employee Master'!$B$5:$B$104,MATCH(C855,'Employee Master'!$A$5:$A$104,0))),"")</f>
        <v/>
      </c>
      <c r="E855" s="5" t="s">
        <v>87</v>
      </c>
      <c r="F855" s="5">
        <f>'Disciplinary Register'!D156</f>
        <v>0</v>
      </c>
      <c r="G855" s="5" t="str">
        <f>IF(F855="","",IF(ISNUMBER(MATCH(F855,Setup!$H$6:$H$1000,0)),"OK","ORPHAN"))</f>
        <v>ORPHAN</v>
      </c>
    </row>
    <row r="856" spans="1:7" ht="15" customHeight="1" x14ac:dyDescent="0.35">
      <c r="A856" s="5" t="s">
        <v>322</v>
      </c>
      <c r="B856" s="5" t="s">
        <v>901</v>
      </c>
      <c r="C856" s="5">
        <f>'Disciplinary Register'!A157</f>
        <v>0</v>
      </c>
      <c r="D856" s="5" t="str">
        <f>IFERROR(IF(C856="","",INDEX('Employee Master'!$B$5:$B$104,MATCH(C856,'Employee Master'!$A$5:$A$104,0))),"")</f>
        <v/>
      </c>
      <c r="E856" s="5" t="s">
        <v>87</v>
      </c>
      <c r="F856" s="5">
        <f>'Disciplinary Register'!D157</f>
        <v>0</v>
      </c>
      <c r="G856" s="5" t="str">
        <f>IF(F856="","",IF(ISNUMBER(MATCH(F856,Setup!$H$6:$H$1000,0)),"OK","ORPHAN"))</f>
        <v>ORPHAN</v>
      </c>
    </row>
    <row r="857" spans="1:7" ht="15" customHeight="1" x14ac:dyDescent="0.35">
      <c r="A857" s="5" t="s">
        <v>322</v>
      </c>
      <c r="B857" s="5" t="s">
        <v>902</v>
      </c>
      <c r="C857" s="5">
        <f>'Disciplinary Register'!A158</f>
        <v>0</v>
      </c>
      <c r="D857" s="5" t="str">
        <f>IFERROR(IF(C857="","",INDEX('Employee Master'!$B$5:$B$104,MATCH(C857,'Employee Master'!$A$5:$A$104,0))),"")</f>
        <v/>
      </c>
      <c r="E857" s="5" t="s">
        <v>87</v>
      </c>
      <c r="F857" s="5">
        <f>'Disciplinary Register'!D158</f>
        <v>0</v>
      </c>
      <c r="G857" s="5" t="str">
        <f>IF(F857="","",IF(ISNUMBER(MATCH(F857,Setup!$H$6:$H$1000,0)),"OK","ORPHAN"))</f>
        <v>ORPHAN</v>
      </c>
    </row>
    <row r="858" spans="1:7" ht="15" customHeight="1" x14ac:dyDescent="0.35">
      <c r="A858" s="5" t="s">
        <v>322</v>
      </c>
      <c r="B858" s="5" t="s">
        <v>903</v>
      </c>
      <c r="C858" s="5">
        <f>'Disciplinary Register'!A159</f>
        <v>0</v>
      </c>
      <c r="D858" s="5" t="str">
        <f>IFERROR(IF(C858="","",INDEX('Employee Master'!$B$5:$B$104,MATCH(C858,'Employee Master'!$A$5:$A$104,0))),"")</f>
        <v/>
      </c>
      <c r="E858" s="5" t="s">
        <v>87</v>
      </c>
      <c r="F858" s="5">
        <f>'Disciplinary Register'!D159</f>
        <v>0</v>
      </c>
      <c r="G858" s="5" t="str">
        <f>IF(F858="","",IF(ISNUMBER(MATCH(F858,Setup!$H$6:$H$1000,0)),"OK","ORPHAN"))</f>
        <v>ORPHAN</v>
      </c>
    </row>
    <row r="859" spans="1:7" ht="15" customHeight="1" x14ac:dyDescent="0.35">
      <c r="A859" s="5" t="s">
        <v>322</v>
      </c>
      <c r="B859" s="5" t="s">
        <v>904</v>
      </c>
      <c r="C859" s="5">
        <f>'Disciplinary Register'!A160</f>
        <v>0</v>
      </c>
      <c r="D859" s="5" t="str">
        <f>IFERROR(IF(C859="","",INDEX('Employee Master'!$B$5:$B$104,MATCH(C859,'Employee Master'!$A$5:$A$104,0))),"")</f>
        <v/>
      </c>
      <c r="E859" s="5" t="s">
        <v>87</v>
      </c>
      <c r="F859" s="5">
        <f>'Disciplinary Register'!D160</f>
        <v>0</v>
      </c>
      <c r="G859" s="5" t="str">
        <f>IF(F859="","",IF(ISNUMBER(MATCH(F859,Setup!$H$6:$H$1000,0)),"OK","ORPHAN"))</f>
        <v>ORPHAN</v>
      </c>
    </row>
    <row r="860" spans="1:7" ht="15" customHeight="1" x14ac:dyDescent="0.35">
      <c r="A860" s="5" t="s">
        <v>322</v>
      </c>
      <c r="B860" s="5" t="s">
        <v>905</v>
      </c>
      <c r="C860" s="5">
        <f>'Disciplinary Register'!A161</f>
        <v>0</v>
      </c>
      <c r="D860" s="5" t="str">
        <f>IFERROR(IF(C860="","",INDEX('Employee Master'!$B$5:$B$104,MATCH(C860,'Employee Master'!$A$5:$A$104,0))),"")</f>
        <v/>
      </c>
      <c r="E860" s="5" t="s">
        <v>87</v>
      </c>
      <c r="F860" s="5">
        <f>'Disciplinary Register'!D161</f>
        <v>0</v>
      </c>
      <c r="G860" s="5" t="str">
        <f>IF(F860="","",IF(ISNUMBER(MATCH(F860,Setup!$H$6:$H$1000,0)),"OK","ORPHAN"))</f>
        <v>ORPHAN</v>
      </c>
    </row>
    <row r="861" spans="1:7" ht="15" customHeight="1" x14ac:dyDescent="0.35">
      <c r="A861" s="5" t="s">
        <v>322</v>
      </c>
      <c r="B861" s="5" t="s">
        <v>906</v>
      </c>
      <c r="C861" s="5">
        <f>'Disciplinary Register'!A162</f>
        <v>0</v>
      </c>
      <c r="D861" s="5" t="str">
        <f>IFERROR(IF(C861="","",INDEX('Employee Master'!$B$5:$B$104,MATCH(C861,'Employee Master'!$A$5:$A$104,0))),"")</f>
        <v/>
      </c>
      <c r="E861" s="5" t="s">
        <v>87</v>
      </c>
      <c r="F861" s="5">
        <f>'Disciplinary Register'!D162</f>
        <v>0</v>
      </c>
      <c r="G861" s="5" t="str">
        <f>IF(F861="","",IF(ISNUMBER(MATCH(F861,Setup!$H$6:$H$1000,0)),"OK","ORPHAN"))</f>
        <v>ORPHAN</v>
      </c>
    </row>
    <row r="862" spans="1:7" ht="15" customHeight="1" x14ac:dyDescent="0.35">
      <c r="A862" s="5" t="s">
        <v>322</v>
      </c>
      <c r="B862" s="5" t="s">
        <v>907</v>
      </c>
      <c r="C862" s="5">
        <f>'Disciplinary Register'!A163</f>
        <v>0</v>
      </c>
      <c r="D862" s="5" t="str">
        <f>IFERROR(IF(C862="","",INDEX('Employee Master'!$B$5:$B$104,MATCH(C862,'Employee Master'!$A$5:$A$104,0))),"")</f>
        <v/>
      </c>
      <c r="E862" s="5" t="s">
        <v>87</v>
      </c>
      <c r="F862" s="5">
        <f>'Disciplinary Register'!D163</f>
        <v>0</v>
      </c>
      <c r="G862" s="5" t="str">
        <f>IF(F862="","",IF(ISNUMBER(MATCH(F862,Setup!$H$6:$H$1000,0)),"OK","ORPHAN"))</f>
        <v>ORPHAN</v>
      </c>
    </row>
    <row r="863" spans="1:7" ht="15" customHeight="1" x14ac:dyDescent="0.35">
      <c r="A863" s="5" t="s">
        <v>322</v>
      </c>
      <c r="B863" s="5" t="s">
        <v>908</v>
      </c>
      <c r="C863" s="5">
        <f>'Disciplinary Register'!A164</f>
        <v>0</v>
      </c>
      <c r="D863" s="5" t="str">
        <f>IFERROR(IF(C863="","",INDEX('Employee Master'!$B$5:$B$104,MATCH(C863,'Employee Master'!$A$5:$A$104,0))),"")</f>
        <v/>
      </c>
      <c r="E863" s="5" t="s">
        <v>87</v>
      </c>
      <c r="F863" s="5">
        <f>'Disciplinary Register'!D164</f>
        <v>0</v>
      </c>
      <c r="G863" s="5" t="str">
        <f>IF(F863="","",IF(ISNUMBER(MATCH(F863,Setup!$H$6:$H$1000,0)),"OK","ORPHAN"))</f>
        <v>ORPHAN</v>
      </c>
    </row>
    <row r="864" spans="1:7" ht="15" customHeight="1" x14ac:dyDescent="0.35">
      <c r="A864" s="5" t="s">
        <v>322</v>
      </c>
      <c r="B864" s="5" t="s">
        <v>909</v>
      </c>
      <c r="C864" s="5">
        <f>'Disciplinary Register'!A165</f>
        <v>0</v>
      </c>
      <c r="D864" s="5" t="str">
        <f>IFERROR(IF(C864="","",INDEX('Employee Master'!$B$5:$B$104,MATCH(C864,'Employee Master'!$A$5:$A$104,0))),"")</f>
        <v/>
      </c>
      <c r="E864" s="5" t="s">
        <v>87</v>
      </c>
      <c r="F864" s="5">
        <f>'Disciplinary Register'!D165</f>
        <v>0</v>
      </c>
      <c r="G864" s="5" t="str">
        <f>IF(F864="","",IF(ISNUMBER(MATCH(F864,Setup!$H$6:$H$1000,0)),"OK","ORPHAN"))</f>
        <v>ORPHAN</v>
      </c>
    </row>
    <row r="865" spans="1:7" ht="15" customHeight="1" x14ac:dyDescent="0.35">
      <c r="A865" s="5" t="s">
        <v>322</v>
      </c>
      <c r="B865" s="5" t="s">
        <v>910</v>
      </c>
      <c r="C865" s="5">
        <f>'Disciplinary Register'!A166</f>
        <v>0</v>
      </c>
      <c r="D865" s="5" t="str">
        <f>IFERROR(IF(C865="","",INDEX('Employee Master'!$B$5:$B$104,MATCH(C865,'Employee Master'!$A$5:$A$104,0))),"")</f>
        <v/>
      </c>
      <c r="E865" s="5" t="s">
        <v>87</v>
      </c>
      <c r="F865" s="5">
        <f>'Disciplinary Register'!D166</f>
        <v>0</v>
      </c>
      <c r="G865" s="5" t="str">
        <f>IF(F865="","",IF(ISNUMBER(MATCH(F865,Setup!$H$6:$H$1000,0)),"OK","ORPHAN"))</f>
        <v>ORPHAN</v>
      </c>
    </row>
    <row r="866" spans="1:7" ht="15" customHeight="1" x14ac:dyDescent="0.35">
      <c r="A866" s="5" t="s">
        <v>322</v>
      </c>
      <c r="B866" s="5" t="s">
        <v>911</v>
      </c>
      <c r="C866" s="5">
        <f>'Disciplinary Register'!A167</f>
        <v>0</v>
      </c>
      <c r="D866" s="5" t="str">
        <f>IFERROR(IF(C866="","",INDEX('Employee Master'!$B$5:$B$104,MATCH(C866,'Employee Master'!$A$5:$A$104,0))),"")</f>
        <v/>
      </c>
      <c r="E866" s="5" t="s">
        <v>87</v>
      </c>
      <c r="F866" s="5">
        <f>'Disciplinary Register'!D167</f>
        <v>0</v>
      </c>
      <c r="G866" s="5" t="str">
        <f>IF(F866="","",IF(ISNUMBER(MATCH(F866,Setup!$H$6:$H$1000,0)),"OK","ORPHAN"))</f>
        <v>ORPHAN</v>
      </c>
    </row>
    <row r="867" spans="1:7" ht="15" customHeight="1" x14ac:dyDescent="0.35">
      <c r="A867" s="5" t="s">
        <v>322</v>
      </c>
      <c r="B867" s="5" t="s">
        <v>912</v>
      </c>
      <c r="C867" s="5">
        <f>'Disciplinary Register'!A168</f>
        <v>0</v>
      </c>
      <c r="D867" s="5" t="str">
        <f>IFERROR(IF(C867="","",INDEX('Employee Master'!$B$5:$B$104,MATCH(C867,'Employee Master'!$A$5:$A$104,0))),"")</f>
        <v/>
      </c>
      <c r="E867" s="5" t="s">
        <v>87</v>
      </c>
      <c r="F867" s="5">
        <f>'Disciplinary Register'!D168</f>
        <v>0</v>
      </c>
      <c r="G867" s="5" t="str">
        <f>IF(F867="","",IF(ISNUMBER(MATCH(F867,Setup!$H$6:$H$1000,0)),"OK","ORPHAN"))</f>
        <v>ORPHAN</v>
      </c>
    </row>
    <row r="868" spans="1:7" ht="15" customHeight="1" x14ac:dyDescent="0.35">
      <c r="A868" s="5" t="s">
        <v>322</v>
      </c>
      <c r="B868" s="5" t="s">
        <v>913</v>
      </c>
      <c r="C868" s="5">
        <f>'Disciplinary Register'!A169</f>
        <v>0</v>
      </c>
      <c r="D868" s="5" t="str">
        <f>IFERROR(IF(C868="","",INDEX('Employee Master'!$B$5:$B$104,MATCH(C868,'Employee Master'!$A$5:$A$104,0))),"")</f>
        <v/>
      </c>
      <c r="E868" s="5" t="s">
        <v>87</v>
      </c>
      <c r="F868" s="5">
        <f>'Disciplinary Register'!D169</f>
        <v>0</v>
      </c>
      <c r="G868" s="5" t="str">
        <f>IF(F868="","",IF(ISNUMBER(MATCH(F868,Setup!$H$6:$H$1000,0)),"OK","ORPHAN"))</f>
        <v>ORPHAN</v>
      </c>
    </row>
    <row r="869" spans="1:7" ht="15" customHeight="1" x14ac:dyDescent="0.35">
      <c r="A869" s="5" t="s">
        <v>322</v>
      </c>
      <c r="B869" s="5" t="s">
        <v>914</v>
      </c>
      <c r="C869" s="5">
        <f>'Disciplinary Register'!A170</f>
        <v>0</v>
      </c>
      <c r="D869" s="5" t="str">
        <f>IFERROR(IF(C869="","",INDEX('Employee Master'!$B$5:$B$104,MATCH(C869,'Employee Master'!$A$5:$A$104,0))),"")</f>
        <v/>
      </c>
      <c r="E869" s="5" t="s">
        <v>87</v>
      </c>
      <c r="F869" s="5">
        <f>'Disciplinary Register'!D170</f>
        <v>0</v>
      </c>
      <c r="G869" s="5" t="str">
        <f>IF(F869="","",IF(ISNUMBER(MATCH(F869,Setup!$H$6:$H$1000,0)),"OK","ORPHAN"))</f>
        <v>ORPHAN</v>
      </c>
    </row>
    <row r="870" spans="1:7" ht="15" customHeight="1" x14ac:dyDescent="0.35">
      <c r="A870" s="5" t="s">
        <v>322</v>
      </c>
      <c r="B870" s="5" t="s">
        <v>915</v>
      </c>
      <c r="C870" s="5">
        <f>'Disciplinary Register'!A171</f>
        <v>0</v>
      </c>
      <c r="D870" s="5" t="str">
        <f>IFERROR(IF(C870="","",INDEX('Employee Master'!$B$5:$B$104,MATCH(C870,'Employee Master'!$A$5:$A$104,0))),"")</f>
        <v/>
      </c>
      <c r="E870" s="5" t="s">
        <v>87</v>
      </c>
      <c r="F870" s="5">
        <f>'Disciplinary Register'!D171</f>
        <v>0</v>
      </c>
      <c r="G870" s="5" t="str">
        <f>IF(F870="","",IF(ISNUMBER(MATCH(F870,Setup!$H$6:$H$1000,0)),"OK","ORPHAN"))</f>
        <v>ORPHAN</v>
      </c>
    </row>
    <row r="871" spans="1:7" ht="15" customHeight="1" x14ac:dyDescent="0.35">
      <c r="A871" s="5" t="s">
        <v>322</v>
      </c>
      <c r="B871" s="5" t="s">
        <v>916</v>
      </c>
      <c r="C871" s="5">
        <f>'Disciplinary Register'!A172</f>
        <v>0</v>
      </c>
      <c r="D871" s="5" t="str">
        <f>IFERROR(IF(C871="","",INDEX('Employee Master'!$B$5:$B$104,MATCH(C871,'Employee Master'!$A$5:$A$104,0))),"")</f>
        <v/>
      </c>
      <c r="E871" s="5" t="s">
        <v>87</v>
      </c>
      <c r="F871" s="5">
        <f>'Disciplinary Register'!D172</f>
        <v>0</v>
      </c>
      <c r="G871" s="5" t="str">
        <f>IF(F871="","",IF(ISNUMBER(MATCH(F871,Setup!$H$6:$H$1000,0)),"OK","ORPHAN"))</f>
        <v>ORPHAN</v>
      </c>
    </row>
    <row r="872" spans="1:7" ht="15" customHeight="1" x14ac:dyDescent="0.35">
      <c r="A872" s="5" t="s">
        <v>322</v>
      </c>
      <c r="B872" s="5" t="s">
        <v>917</v>
      </c>
      <c r="C872" s="5">
        <f>'Disciplinary Register'!A173</f>
        <v>0</v>
      </c>
      <c r="D872" s="5" t="str">
        <f>IFERROR(IF(C872="","",INDEX('Employee Master'!$B$5:$B$104,MATCH(C872,'Employee Master'!$A$5:$A$104,0))),"")</f>
        <v/>
      </c>
      <c r="E872" s="5" t="s">
        <v>87</v>
      </c>
      <c r="F872" s="5">
        <f>'Disciplinary Register'!D173</f>
        <v>0</v>
      </c>
      <c r="G872" s="5" t="str">
        <f>IF(F872="","",IF(ISNUMBER(MATCH(F872,Setup!$H$6:$H$1000,0)),"OK","ORPHAN"))</f>
        <v>ORPHAN</v>
      </c>
    </row>
    <row r="873" spans="1:7" ht="15" customHeight="1" x14ac:dyDescent="0.35">
      <c r="A873" s="5" t="s">
        <v>322</v>
      </c>
      <c r="B873" s="5" t="s">
        <v>918</v>
      </c>
      <c r="C873" s="5">
        <f>'Disciplinary Register'!A174</f>
        <v>0</v>
      </c>
      <c r="D873" s="5" t="str">
        <f>IFERROR(IF(C873="","",INDEX('Employee Master'!$B$5:$B$104,MATCH(C873,'Employee Master'!$A$5:$A$104,0))),"")</f>
        <v/>
      </c>
      <c r="E873" s="5" t="s">
        <v>87</v>
      </c>
      <c r="F873" s="5">
        <f>'Disciplinary Register'!D174</f>
        <v>0</v>
      </c>
      <c r="G873" s="5" t="str">
        <f>IF(F873="","",IF(ISNUMBER(MATCH(F873,Setup!$H$6:$H$1000,0)),"OK","ORPHAN"))</f>
        <v>ORPHAN</v>
      </c>
    </row>
    <row r="874" spans="1:7" ht="15" customHeight="1" x14ac:dyDescent="0.35">
      <c r="A874" s="5" t="s">
        <v>322</v>
      </c>
      <c r="B874" s="5" t="s">
        <v>919</v>
      </c>
      <c r="C874" s="5">
        <f>'Disciplinary Register'!A175</f>
        <v>0</v>
      </c>
      <c r="D874" s="5" t="str">
        <f>IFERROR(IF(C874="","",INDEX('Employee Master'!$B$5:$B$104,MATCH(C874,'Employee Master'!$A$5:$A$104,0))),"")</f>
        <v/>
      </c>
      <c r="E874" s="5" t="s">
        <v>87</v>
      </c>
      <c r="F874" s="5">
        <f>'Disciplinary Register'!D175</f>
        <v>0</v>
      </c>
      <c r="G874" s="5" t="str">
        <f>IF(F874="","",IF(ISNUMBER(MATCH(F874,Setup!$H$6:$H$1000,0)),"OK","ORPHAN"))</f>
        <v>ORPHAN</v>
      </c>
    </row>
    <row r="875" spans="1:7" ht="15" customHeight="1" x14ac:dyDescent="0.35">
      <c r="A875" s="5" t="s">
        <v>322</v>
      </c>
      <c r="B875" s="5" t="s">
        <v>920</v>
      </c>
      <c r="C875" s="5">
        <f>'Disciplinary Register'!A176</f>
        <v>0</v>
      </c>
      <c r="D875" s="5" t="str">
        <f>IFERROR(IF(C875="","",INDEX('Employee Master'!$B$5:$B$104,MATCH(C875,'Employee Master'!$A$5:$A$104,0))),"")</f>
        <v/>
      </c>
      <c r="E875" s="5" t="s">
        <v>87</v>
      </c>
      <c r="F875" s="5">
        <f>'Disciplinary Register'!D176</f>
        <v>0</v>
      </c>
      <c r="G875" s="5" t="str">
        <f>IF(F875="","",IF(ISNUMBER(MATCH(F875,Setup!$H$6:$H$1000,0)),"OK","ORPHAN"))</f>
        <v>ORPHAN</v>
      </c>
    </row>
    <row r="876" spans="1:7" ht="15" customHeight="1" x14ac:dyDescent="0.35">
      <c r="A876" s="5" t="s">
        <v>322</v>
      </c>
      <c r="B876" s="5" t="s">
        <v>921</v>
      </c>
      <c r="C876" s="5">
        <f>'Disciplinary Register'!A177</f>
        <v>0</v>
      </c>
      <c r="D876" s="5" t="str">
        <f>IFERROR(IF(C876="","",INDEX('Employee Master'!$B$5:$B$104,MATCH(C876,'Employee Master'!$A$5:$A$104,0))),"")</f>
        <v/>
      </c>
      <c r="E876" s="5" t="s">
        <v>87</v>
      </c>
      <c r="F876" s="5">
        <f>'Disciplinary Register'!D177</f>
        <v>0</v>
      </c>
      <c r="G876" s="5" t="str">
        <f>IF(F876="","",IF(ISNUMBER(MATCH(F876,Setup!$H$6:$H$1000,0)),"OK","ORPHAN"))</f>
        <v>ORPHAN</v>
      </c>
    </row>
    <row r="877" spans="1:7" ht="15" customHeight="1" x14ac:dyDescent="0.35">
      <c r="A877" s="5" t="s">
        <v>322</v>
      </c>
      <c r="B877" s="5" t="s">
        <v>922</v>
      </c>
      <c r="C877" s="5">
        <f>'Disciplinary Register'!A178</f>
        <v>0</v>
      </c>
      <c r="D877" s="5" t="str">
        <f>IFERROR(IF(C877="","",INDEX('Employee Master'!$B$5:$B$104,MATCH(C877,'Employee Master'!$A$5:$A$104,0))),"")</f>
        <v/>
      </c>
      <c r="E877" s="5" t="s">
        <v>87</v>
      </c>
      <c r="F877" s="5">
        <f>'Disciplinary Register'!D178</f>
        <v>0</v>
      </c>
      <c r="G877" s="5" t="str">
        <f>IF(F877="","",IF(ISNUMBER(MATCH(F877,Setup!$H$6:$H$1000,0)),"OK","ORPHAN"))</f>
        <v>ORPHAN</v>
      </c>
    </row>
    <row r="878" spans="1:7" ht="15" customHeight="1" x14ac:dyDescent="0.35">
      <c r="A878" s="5" t="s">
        <v>322</v>
      </c>
      <c r="B878" s="5" t="s">
        <v>923</v>
      </c>
      <c r="C878" s="5">
        <f>'Disciplinary Register'!A179</f>
        <v>0</v>
      </c>
      <c r="D878" s="5" t="str">
        <f>IFERROR(IF(C878="","",INDEX('Employee Master'!$B$5:$B$104,MATCH(C878,'Employee Master'!$A$5:$A$104,0))),"")</f>
        <v/>
      </c>
      <c r="E878" s="5" t="s">
        <v>87</v>
      </c>
      <c r="F878" s="5">
        <f>'Disciplinary Register'!D179</f>
        <v>0</v>
      </c>
      <c r="G878" s="5" t="str">
        <f>IF(F878="","",IF(ISNUMBER(MATCH(F878,Setup!$H$6:$H$1000,0)),"OK","ORPHAN"))</f>
        <v>ORPHAN</v>
      </c>
    </row>
    <row r="879" spans="1:7" ht="15" customHeight="1" x14ac:dyDescent="0.35">
      <c r="A879" s="5" t="s">
        <v>322</v>
      </c>
      <c r="B879" s="5" t="s">
        <v>924</v>
      </c>
      <c r="C879" s="5">
        <f>'Disciplinary Register'!A180</f>
        <v>0</v>
      </c>
      <c r="D879" s="5" t="str">
        <f>IFERROR(IF(C879="","",INDEX('Employee Master'!$B$5:$B$104,MATCH(C879,'Employee Master'!$A$5:$A$104,0))),"")</f>
        <v/>
      </c>
      <c r="E879" s="5" t="s">
        <v>87</v>
      </c>
      <c r="F879" s="5">
        <f>'Disciplinary Register'!D180</f>
        <v>0</v>
      </c>
      <c r="G879" s="5" t="str">
        <f>IF(F879="","",IF(ISNUMBER(MATCH(F879,Setup!$H$6:$H$1000,0)),"OK","ORPHAN"))</f>
        <v>ORPHAN</v>
      </c>
    </row>
    <row r="880" spans="1:7" ht="15" customHeight="1" x14ac:dyDescent="0.35">
      <c r="A880" s="5" t="s">
        <v>322</v>
      </c>
      <c r="B880" s="5" t="s">
        <v>925</v>
      </c>
      <c r="C880" s="5">
        <f>'Disciplinary Register'!A181</f>
        <v>0</v>
      </c>
      <c r="D880" s="5" t="str">
        <f>IFERROR(IF(C880="","",INDEX('Employee Master'!$B$5:$B$104,MATCH(C880,'Employee Master'!$A$5:$A$104,0))),"")</f>
        <v/>
      </c>
      <c r="E880" s="5" t="s">
        <v>87</v>
      </c>
      <c r="F880" s="5">
        <f>'Disciplinary Register'!D181</f>
        <v>0</v>
      </c>
      <c r="G880" s="5" t="str">
        <f>IF(F880="","",IF(ISNUMBER(MATCH(F880,Setup!$H$6:$H$1000,0)),"OK","ORPHAN"))</f>
        <v>ORPHAN</v>
      </c>
    </row>
    <row r="881" spans="1:7" ht="15" customHeight="1" x14ac:dyDescent="0.35">
      <c r="A881" s="5" t="s">
        <v>322</v>
      </c>
      <c r="B881" s="5" t="s">
        <v>926</v>
      </c>
      <c r="C881" s="5">
        <f>'Disciplinary Register'!A182</f>
        <v>0</v>
      </c>
      <c r="D881" s="5" t="str">
        <f>IFERROR(IF(C881="","",INDEX('Employee Master'!$B$5:$B$104,MATCH(C881,'Employee Master'!$A$5:$A$104,0))),"")</f>
        <v/>
      </c>
      <c r="E881" s="5" t="s">
        <v>87</v>
      </c>
      <c r="F881" s="5">
        <f>'Disciplinary Register'!D182</f>
        <v>0</v>
      </c>
      <c r="G881" s="5" t="str">
        <f>IF(F881="","",IF(ISNUMBER(MATCH(F881,Setup!$H$6:$H$1000,0)),"OK","ORPHAN"))</f>
        <v>ORPHAN</v>
      </c>
    </row>
    <row r="882" spans="1:7" ht="15" customHeight="1" x14ac:dyDescent="0.35">
      <c r="A882" s="5" t="s">
        <v>322</v>
      </c>
      <c r="B882" s="5" t="s">
        <v>927</v>
      </c>
      <c r="C882" s="5">
        <f>'Disciplinary Register'!A183</f>
        <v>0</v>
      </c>
      <c r="D882" s="5" t="str">
        <f>IFERROR(IF(C882="","",INDEX('Employee Master'!$B$5:$B$104,MATCH(C882,'Employee Master'!$A$5:$A$104,0))),"")</f>
        <v/>
      </c>
      <c r="E882" s="5" t="s">
        <v>87</v>
      </c>
      <c r="F882" s="5">
        <f>'Disciplinary Register'!D183</f>
        <v>0</v>
      </c>
      <c r="G882" s="5" t="str">
        <f>IF(F882="","",IF(ISNUMBER(MATCH(F882,Setup!$H$6:$H$1000,0)),"OK","ORPHAN"))</f>
        <v>ORPHAN</v>
      </c>
    </row>
    <row r="883" spans="1:7" ht="15" customHeight="1" x14ac:dyDescent="0.35">
      <c r="A883" s="5" t="s">
        <v>322</v>
      </c>
      <c r="B883" s="5" t="s">
        <v>928</v>
      </c>
      <c r="C883" s="5">
        <f>'Disciplinary Register'!A184</f>
        <v>0</v>
      </c>
      <c r="D883" s="5" t="str">
        <f>IFERROR(IF(C883="","",INDEX('Employee Master'!$B$5:$B$104,MATCH(C883,'Employee Master'!$A$5:$A$104,0))),"")</f>
        <v/>
      </c>
      <c r="E883" s="5" t="s">
        <v>87</v>
      </c>
      <c r="F883" s="5">
        <f>'Disciplinary Register'!D184</f>
        <v>0</v>
      </c>
      <c r="G883" s="5" t="str">
        <f>IF(F883="","",IF(ISNUMBER(MATCH(F883,Setup!$H$6:$H$1000,0)),"OK","ORPHAN"))</f>
        <v>ORPHAN</v>
      </c>
    </row>
    <row r="884" spans="1:7" ht="15" customHeight="1" x14ac:dyDescent="0.35">
      <c r="A884" s="5" t="s">
        <v>322</v>
      </c>
      <c r="B884" s="5" t="s">
        <v>929</v>
      </c>
      <c r="C884" s="5">
        <f>'Disciplinary Register'!A185</f>
        <v>0</v>
      </c>
      <c r="D884" s="5" t="str">
        <f>IFERROR(IF(C884="","",INDEX('Employee Master'!$B$5:$B$104,MATCH(C884,'Employee Master'!$A$5:$A$104,0))),"")</f>
        <v/>
      </c>
      <c r="E884" s="5" t="s">
        <v>87</v>
      </c>
      <c r="F884" s="5">
        <f>'Disciplinary Register'!D185</f>
        <v>0</v>
      </c>
      <c r="G884" s="5" t="str">
        <f>IF(F884="","",IF(ISNUMBER(MATCH(F884,Setup!$H$6:$H$1000,0)),"OK","ORPHAN"))</f>
        <v>ORPHAN</v>
      </c>
    </row>
    <row r="885" spans="1:7" ht="15" customHeight="1" x14ac:dyDescent="0.35">
      <c r="A885" s="5" t="s">
        <v>322</v>
      </c>
      <c r="B885" s="5" t="s">
        <v>930</v>
      </c>
      <c r="C885" s="5">
        <f>'Disciplinary Register'!A186</f>
        <v>0</v>
      </c>
      <c r="D885" s="5" t="str">
        <f>IFERROR(IF(C885="","",INDEX('Employee Master'!$B$5:$B$104,MATCH(C885,'Employee Master'!$A$5:$A$104,0))),"")</f>
        <v/>
      </c>
      <c r="E885" s="5" t="s">
        <v>87</v>
      </c>
      <c r="F885" s="5">
        <f>'Disciplinary Register'!D186</f>
        <v>0</v>
      </c>
      <c r="G885" s="5" t="str">
        <f>IF(F885="","",IF(ISNUMBER(MATCH(F885,Setup!$H$6:$H$1000,0)),"OK","ORPHAN"))</f>
        <v>ORPHAN</v>
      </c>
    </row>
    <row r="886" spans="1:7" ht="15" customHeight="1" x14ac:dyDescent="0.35">
      <c r="A886" s="5" t="s">
        <v>322</v>
      </c>
      <c r="B886" s="5" t="s">
        <v>931</v>
      </c>
      <c r="C886" s="5">
        <f>'Disciplinary Register'!A187</f>
        <v>0</v>
      </c>
      <c r="D886" s="5" t="str">
        <f>IFERROR(IF(C886="","",INDEX('Employee Master'!$B$5:$B$104,MATCH(C886,'Employee Master'!$A$5:$A$104,0))),"")</f>
        <v/>
      </c>
      <c r="E886" s="5" t="s">
        <v>87</v>
      </c>
      <c r="F886" s="5">
        <f>'Disciplinary Register'!D187</f>
        <v>0</v>
      </c>
      <c r="G886" s="5" t="str">
        <f>IF(F886="","",IF(ISNUMBER(MATCH(F886,Setup!$H$6:$H$1000,0)),"OK","ORPHAN"))</f>
        <v>ORPHAN</v>
      </c>
    </row>
    <row r="887" spans="1:7" ht="15" customHeight="1" x14ac:dyDescent="0.35">
      <c r="A887" s="5" t="s">
        <v>322</v>
      </c>
      <c r="B887" s="5" t="s">
        <v>932</v>
      </c>
      <c r="C887" s="5">
        <f>'Disciplinary Register'!A188</f>
        <v>0</v>
      </c>
      <c r="D887" s="5" t="str">
        <f>IFERROR(IF(C887="","",INDEX('Employee Master'!$B$5:$B$104,MATCH(C887,'Employee Master'!$A$5:$A$104,0))),"")</f>
        <v/>
      </c>
      <c r="E887" s="5" t="s">
        <v>87</v>
      </c>
      <c r="F887" s="5">
        <f>'Disciplinary Register'!D188</f>
        <v>0</v>
      </c>
      <c r="G887" s="5" t="str">
        <f>IF(F887="","",IF(ISNUMBER(MATCH(F887,Setup!$H$6:$H$1000,0)),"OK","ORPHAN"))</f>
        <v>ORPHAN</v>
      </c>
    </row>
    <row r="888" spans="1:7" ht="15" customHeight="1" x14ac:dyDescent="0.35">
      <c r="A888" s="5" t="s">
        <v>322</v>
      </c>
      <c r="B888" s="5" t="s">
        <v>933</v>
      </c>
      <c r="C888" s="5">
        <f>'Disciplinary Register'!A189</f>
        <v>0</v>
      </c>
      <c r="D888" s="5" t="str">
        <f>IFERROR(IF(C888="","",INDEX('Employee Master'!$B$5:$B$104,MATCH(C888,'Employee Master'!$A$5:$A$104,0))),"")</f>
        <v/>
      </c>
      <c r="E888" s="5" t="s">
        <v>87</v>
      </c>
      <c r="F888" s="5">
        <f>'Disciplinary Register'!D189</f>
        <v>0</v>
      </c>
      <c r="G888" s="5" t="str">
        <f>IF(F888="","",IF(ISNUMBER(MATCH(F888,Setup!$H$6:$H$1000,0)),"OK","ORPHAN"))</f>
        <v>ORPHAN</v>
      </c>
    </row>
    <row r="889" spans="1:7" ht="15" customHeight="1" x14ac:dyDescent="0.35">
      <c r="A889" s="5" t="s">
        <v>322</v>
      </c>
      <c r="B889" s="5" t="s">
        <v>934</v>
      </c>
      <c r="C889" s="5">
        <f>'Disciplinary Register'!A190</f>
        <v>0</v>
      </c>
      <c r="D889" s="5" t="str">
        <f>IFERROR(IF(C889="","",INDEX('Employee Master'!$B$5:$B$104,MATCH(C889,'Employee Master'!$A$5:$A$104,0))),"")</f>
        <v/>
      </c>
      <c r="E889" s="5" t="s">
        <v>87</v>
      </c>
      <c r="F889" s="5">
        <f>'Disciplinary Register'!D190</f>
        <v>0</v>
      </c>
      <c r="G889" s="5" t="str">
        <f>IF(F889="","",IF(ISNUMBER(MATCH(F889,Setup!$H$6:$H$1000,0)),"OK","ORPHAN"))</f>
        <v>ORPHAN</v>
      </c>
    </row>
    <row r="890" spans="1:7" ht="15" customHeight="1" x14ac:dyDescent="0.35">
      <c r="A890" s="5" t="s">
        <v>322</v>
      </c>
      <c r="B890" s="5" t="s">
        <v>935</v>
      </c>
      <c r="C890" s="5">
        <f>'Disciplinary Register'!A191</f>
        <v>0</v>
      </c>
      <c r="D890" s="5" t="str">
        <f>IFERROR(IF(C890="","",INDEX('Employee Master'!$B$5:$B$104,MATCH(C890,'Employee Master'!$A$5:$A$104,0))),"")</f>
        <v/>
      </c>
      <c r="E890" s="5" t="s">
        <v>87</v>
      </c>
      <c r="F890" s="5">
        <f>'Disciplinary Register'!D191</f>
        <v>0</v>
      </c>
      <c r="G890" s="5" t="str">
        <f>IF(F890="","",IF(ISNUMBER(MATCH(F890,Setup!$H$6:$H$1000,0)),"OK","ORPHAN"))</f>
        <v>ORPHAN</v>
      </c>
    </row>
    <row r="891" spans="1:7" ht="15" customHeight="1" x14ac:dyDescent="0.35">
      <c r="A891" s="5" t="s">
        <v>322</v>
      </c>
      <c r="B891" s="5" t="s">
        <v>936</v>
      </c>
      <c r="C891" s="5">
        <f>'Disciplinary Register'!A192</f>
        <v>0</v>
      </c>
      <c r="D891" s="5" t="str">
        <f>IFERROR(IF(C891="","",INDEX('Employee Master'!$B$5:$B$104,MATCH(C891,'Employee Master'!$A$5:$A$104,0))),"")</f>
        <v/>
      </c>
      <c r="E891" s="5" t="s">
        <v>87</v>
      </c>
      <c r="F891" s="5">
        <f>'Disciplinary Register'!D192</f>
        <v>0</v>
      </c>
      <c r="G891" s="5" t="str">
        <f>IF(F891="","",IF(ISNUMBER(MATCH(F891,Setup!$H$6:$H$1000,0)),"OK","ORPHAN"))</f>
        <v>ORPHAN</v>
      </c>
    </row>
    <row r="892" spans="1:7" ht="15" customHeight="1" x14ac:dyDescent="0.35">
      <c r="A892" s="5" t="s">
        <v>322</v>
      </c>
      <c r="B892" s="5" t="s">
        <v>937</v>
      </c>
      <c r="C892" s="5">
        <f>'Disciplinary Register'!A193</f>
        <v>0</v>
      </c>
      <c r="D892" s="5" t="str">
        <f>IFERROR(IF(C892="","",INDEX('Employee Master'!$B$5:$B$104,MATCH(C892,'Employee Master'!$A$5:$A$104,0))),"")</f>
        <v/>
      </c>
      <c r="E892" s="5" t="s">
        <v>87</v>
      </c>
      <c r="F892" s="5">
        <f>'Disciplinary Register'!D193</f>
        <v>0</v>
      </c>
      <c r="G892" s="5" t="str">
        <f>IF(F892="","",IF(ISNUMBER(MATCH(F892,Setup!$H$6:$H$1000,0)),"OK","ORPHAN"))</f>
        <v>ORPHAN</v>
      </c>
    </row>
    <row r="893" spans="1:7" ht="15" customHeight="1" x14ac:dyDescent="0.35">
      <c r="A893" s="5" t="s">
        <v>322</v>
      </c>
      <c r="B893" s="5" t="s">
        <v>938</v>
      </c>
      <c r="C893" s="5">
        <f>'Disciplinary Register'!A194</f>
        <v>0</v>
      </c>
      <c r="D893" s="5" t="str">
        <f>IFERROR(IF(C893="","",INDEX('Employee Master'!$B$5:$B$104,MATCH(C893,'Employee Master'!$A$5:$A$104,0))),"")</f>
        <v/>
      </c>
      <c r="E893" s="5" t="s">
        <v>87</v>
      </c>
      <c r="F893" s="5">
        <f>'Disciplinary Register'!D194</f>
        <v>0</v>
      </c>
      <c r="G893" s="5" t="str">
        <f>IF(F893="","",IF(ISNUMBER(MATCH(F893,Setup!$H$6:$H$1000,0)),"OK","ORPHAN"))</f>
        <v>ORPHAN</v>
      </c>
    </row>
    <row r="894" spans="1:7" ht="15" customHeight="1" x14ac:dyDescent="0.35">
      <c r="A894" s="5" t="s">
        <v>322</v>
      </c>
      <c r="B894" s="5" t="s">
        <v>939</v>
      </c>
      <c r="C894" s="5">
        <f>'Disciplinary Register'!A195</f>
        <v>0</v>
      </c>
      <c r="D894" s="5" t="str">
        <f>IFERROR(IF(C894="","",INDEX('Employee Master'!$B$5:$B$104,MATCH(C894,'Employee Master'!$A$5:$A$104,0))),"")</f>
        <v/>
      </c>
      <c r="E894" s="5" t="s">
        <v>87</v>
      </c>
      <c r="F894" s="5">
        <f>'Disciplinary Register'!D195</f>
        <v>0</v>
      </c>
      <c r="G894" s="5" t="str">
        <f>IF(F894="","",IF(ISNUMBER(MATCH(F894,Setup!$H$6:$H$1000,0)),"OK","ORPHAN"))</f>
        <v>ORPHAN</v>
      </c>
    </row>
    <row r="895" spans="1:7" ht="15" customHeight="1" x14ac:dyDescent="0.35">
      <c r="A895" s="5" t="s">
        <v>322</v>
      </c>
      <c r="B895" s="5" t="s">
        <v>940</v>
      </c>
      <c r="C895" s="5">
        <f>'Disciplinary Register'!A196</f>
        <v>0</v>
      </c>
      <c r="D895" s="5" t="str">
        <f>IFERROR(IF(C895="","",INDEX('Employee Master'!$B$5:$B$104,MATCH(C895,'Employee Master'!$A$5:$A$104,0))),"")</f>
        <v/>
      </c>
      <c r="E895" s="5" t="s">
        <v>87</v>
      </c>
      <c r="F895" s="5">
        <f>'Disciplinary Register'!D196</f>
        <v>0</v>
      </c>
      <c r="G895" s="5" t="str">
        <f>IF(F895="","",IF(ISNUMBER(MATCH(F895,Setup!$H$6:$H$1000,0)),"OK","ORPHAN"))</f>
        <v>ORPHAN</v>
      </c>
    </row>
    <row r="896" spans="1:7" ht="15" customHeight="1" x14ac:dyDescent="0.35">
      <c r="A896" s="5" t="s">
        <v>322</v>
      </c>
      <c r="B896" s="5" t="s">
        <v>941</v>
      </c>
      <c r="C896" s="5">
        <f>'Disciplinary Register'!A197</f>
        <v>0</v>
      </c>
      <c r="D896" s="5" t="str">
        <f>IFERROR(IF(C896="","",INDEX('Employee Master'!$B$5:$B$104,MATCH(C896,'Employee Master'!$A$5:$A$104,0))),"")</f>
        <v/>
      </c>
      <c r="E896" s="5" t="s">
        <v>87</v>
      </c>
      <c r="F896" s="5">
        <f>'Disciplinary Register'!D197</f>
        <v>0</v>
      </c>
      <c r="G896" s="5" t="str">
        <f>IF(F896="","",IF(ISNUMBER(MATCH(F896,Setup!$H$6:$H$1000,0)),"OK","ORPHAN"))</f>
        <v>ORPHAN</v>
      </c>
    </row>
    <row r="897" spans="1:7" ht="15" customHeight="1" x14ac:dyDescent="0.35">
      <c r="A897" s="5" t="s">
        <v>322</v>
      </c>
      <c r="B897" s="5" t="s">
        <v>942</v>
      </c>
      <c r="C897" s="5">
        <f>'Disciplinary Register'!A198</f>
        <v>0</v>
      </c>
      <c r="D897" s="5" t="str">
        <f>IFERROR(IF(C897="","",INDEX('Employee Master'!$B$5:$B$104,MATCH(C897,'Employee Master'!$A$5:$A$104,0))),"")</f>
        <v/>
      </c>
      <c r="E897" s="5" t="s">
        <v>87</v>
      </c>
      <c r="F897" s="5">
        <f>'Disciplinary Register'!D198</f>
        <v>0</v>
      </c>
      <c r="G897" s="5" t="str">
        <f>IF(F897="","",IF(ISNUMBER(MATCH(F897,Setup!$H$6:$H$1000,0)),"OK","ORPHAN"))</f>
        <v>ORPHAN</v>
      </c>
    </row>
    <row r="898" spans="1:7" ht="15" customHeight="1" x14ac:dyDescent="0.35">
      <c r="A898" s="5" t="s">
        <v>322</v>
      </c>
      <c r="B898" s="5" t="s">
        <v>943</v>
      </c>
      <c r="C898" s="5">
        <f>'Disciplinary Register'!A199</f>
        <v>0</v>
      </c>
      <c r="D898" s="5" t="str">
        <f>IFERROR(IF(C898="","",INDEX('Employee Master'!$B$5:$B$104,MATCH(C898,'Employee Master'!$A$5:$A$104,0))),"")</f>
        <v/>
      </c>
      <c r="E898" s="5" t="s">
        <v>87</v>
      </c>
      <c r="F898" s="5">
        <f>'Disciplinary Register'!D199</f>
        <v>0</v>
      </c>
      <c r="G898" s="5" t="str">
        <f>IF(F898="","",IF(ISNUMBER(MATCH(F898,Setup!$H$6:$H$1000,0)),"OK","ORPHAN"))</f>
        <v>ORPHAN</v>
      </c>
    </row>
    <row r="899" spans="1:7" ht="15" customHeight="1" x14ac:dyDescent="0.35">
      <c r="A899" s="5" t="s">
        <v>322</v>
      </c>
      <c r="B899" s="5" t="s">
        <v>944</v>
      </c>
      <c r="C899" s="5">
        <f>'Disciplinary Register'!A200</f>
        <v>0</v>
      </c>
      <c r="D899" s="5" t="str">
        <f>IFERROR(IF(C899="","",INDEX('Employee Master'!$B$5:$B$104,MATCH(C899,'Employee Master'!$A$5:$A$104,0))),"")</f>
        <v/>
      </c>
      <c r="E899" s="5" t="s">
        <v>87</v>
      </c>
      <c r="F899" s="5">
        <f>'Disciplinary Register'!D200</f>
        <v>0</v>
      </c>
      <c r="G899" s="5" t="str">
        <f>IF(F899="","",IF(ISNUMBER(MATCH(F899,Setup!$H$6:$H$1000,0)),"OK","ORPHAN"))</f>
        <v>ORPHAN</v>
      </c>
    </row>
    <row r="900" spans="1:7" ht="15" customHeight="1" x14ac:dyDescent="0.35">
      <c r="A900" s="5" t="s">
        <v>322</v>
      </c>
      <c r="B900" s="5" t="s">
        <v>945</v>
      </c>
      <c r="C900" s="5">
        <f>'Disciplinary Register'!A201</f>
        <v>0</v>
      </c>
      <c r="D900" s="5" t="str">
        <f>IFERROR(IF(C900="","",INDEX('Employee Master'!$B$5:$B$104,MATCH(C900,'Employee Master'!$A$5:$A$104,0))),"")</f>
        <v/>
      </c>
      <c r="E900" s="5" t="s">
        <v>87</v>
      </c>
      <c r="F900" s="5">
        <f>'Disciplinary Register'!D201</f>
        <v>0</v>
      </c>
      <c r="G900" s="5" t="str">
        <f>IF(F900="","",IF(ISNUMBER(MATCH(F900,Setup!$H$6:$H$1000,0)),"OK","ORPHAN"))</f>
        <v>ORPHAN</v>
      </c>
    </row>
    <row r="901" spans="1:7" ht="15" customHeight="1" x14ac:dyDescent="0.35">
      <c r="A901" s="5" t="s">
        <v>322</v>
      </c>
      <c r="B901" s="5" t="s">
        <v>946</v>
      </c>
      <c r="C901" s="5">
        <f>'Disciplinary Register'!A202</f>
        <v>0</v>
      </c>
      <c r="D901" s="5" t="str">
        <f>IFERROR(IF(C901="","",INDEX('Employee Master'!$B$5:$B$104,MATCH(C901,'Employee Master'!$A$5:$A$104,0))),"")</f>
        <v/>
      </c>
      <c r="E901" s="5" t="s">
        <v>87</v>
      </c>
      <c r="F901" s="5">
        <f>'Disciplinary Register'!D202</f>
        <v>0</v>
      </c>
      <c r="G901" s="5" t="str">
        <f>IF(F901="","",IF(ISNUMBER(MATCH(F901,Setup!$H$6:$H$1000,0)),"OK","ORPHAN"))</f>
        <v>ORPHAN</v>
      </c>
    </row>
    <row r="902" spans="1:7" ht="15" customHeight="1" x14ac:dyDescent="0.35">
      <c r="A902" s="5" t="s">
        <v>322</v>
      </c>
      <c r="B902" s="5" t="s">
        <v>947</v>
      </c>
      <c r="C902" s="5">
        <f>'Disciplinary Register'!A203</f>
        <v>0</v>
      </c>
      <c r="D902" s="5" t="str">
        <f>IFERROR(IF(C902="","",INDEX('Employee Master'!$B$5:$B$104,MATCH(C902,'Employee Master'!$A$5:$A$104,0))),"")</f>
        <v/>
      </c>
      <c r="E902" s="5" t="s">
        <v>87</v>
      </c>
      <c r="F902" s="5">
        <f>'Disciplinary Register'!D203</f>
        <v>0</v>
      </c>
      <c r="G902" s="5" t="str">
        <f>IF(F902="","",IF(ISNUMBER(MATCH(F902,Setup!$H$6:$H$1000,0)),"OK","ORPHAN"))</f>
        <v>ORPHAN</v>
      </c>
    </row>
    <row r="903" spans="1:7" ht="15" customHeight="1" x14ac:dyDescent="0.35">
      <c r="A903" s="5" t="s">
        <v>322</v>
      </c>
      <c r="B903" s="5" t="s">
        <v>948</v>
      </c>
      <c r="C903" s="5">
        <f>'Disciplinary Register'!A204</f>
        <v>0</v>
      </c>
      <c r="D903" s="5" t="str">
        <f>IFERROR(IF(C903="","",INDEX('Employee Master'!$B$5:$B$104,MATCH(C903,'Employee Master'!$A$5:$A$104,0))),"")</f>
        <v/>
      </c>
      <c r="E903" s="5" t="s">
        <v>87</v>
      </c>
      <c r="F903" s="5">
        <f>'Disciplinary Register'!D204</f>
        <v>0</v>
      </c>
      <c r="G903" s="5" t="str">
        <f>IF(F903="","",IF(ISNUMBER(MATCH(F903,Setup!$H$6:$H$1000,0)),"OK","ORPHAN"))</f>
        <v>ORPHAN</v>
      </c>
    </row>
    <row r="904" spans="1:7" ht="15" customHeight="1" x14ac:dyDescent="0.35">
      <c r="A904" s="5" t="s">
        <v>322</v>
      </c>
      <c r="B904" s="5" t="s">
        <v>949</v>
      </c>
      <c r="C904" s="5">
        <f>'Disciplinary Register'!A205</f>
        <v>0</v>
      </c>
      <c r="D904" s="5" t="str">
        <f>IFERROR(IF(C904="","",INDEX('Employee Master'!$B$5:$B$104,MATCH(C904,'Employee Master'!$A$5:$A$104,0))),"")</f>
        <v/>
      </c>
      <c r="E904" s="5" t="s">
        <v>87</v>
      </c>
      <c r="F904" s="5">
        <f>'Disciplinary Register'!D205</f>
        <v>0</v>
      </c>
      <c r="G904" s="5" t="str">
        <f>IF(F904="","",IF(ISNUMBER(MATCH(F904,Setup!$H$6:$H$1000,0)),"OK","ORPHAN"))</f>
        <v>ORPHAN</v>
      </c>
    </row>
    <row r="905" spans="1:7" ht="15" customHeight="1" x14ac:dyDescent="0.35">
      <c r="A905" s="5" t="s">
        <v>313</v>
      </c>
      <c r="B905" s="5" t="s">
        <v>346</v>
      </c>
      <c r="C905" s="5" t="str">
        <f>'Training Register'!A5</f>
        <v>EMP-001</v>
      </c>
      <c r="D905" s="5" t="str">
        <f>IFERROR(IF(C905="","",INDEX('Employee Master'!$B$5:$B$104,MATCH(C905,'Employee Master'!$A$5:$A$104,0))),"")</f>
        <v>Anita Sookhai</v>
      </c>
      <c r="E905" s="5" t="s">
        <v>315</v>
      </c>
      <c r="F905" s="5" t="str">
        <f>'Training Register'!C5</f>
        <v>First Aid</v>
      </c>
      <c r="G905" s="5" t="str">
        <f>IF(F905="","",IF(ISNUMBER(MATCH(F905,Setup!$J$6:$J$1000,0)),"OK","ORPHAN"))</f>
        <v>OK</v>
      </c>
    </row>
    <row r="906" spans="1:7" ht="15" customHeight="1" x14ac:dyDescent="0.35">
      <c r="A906" s="5" t="s">
        <v>313</v>
      </c>
      <c r="B906" s="5" t="s">
        <v>349</v>
      </c>
      <c r="C906" s="5">
        <f>'Training Register'!A6</f>
        <v>0</v>
      </c>
      <c r="D906" s="5" t="str">
        <f>IFERROR(IF(C906="","",INDEX('Employee Master'!$B$5:$B$104,MATCH(C906,'Employee Master'!$A$5:$A$104,0))),"")</f>
        <v/>
      </c>
      <c r="E906" s="5" t="s">
        <v>315</v>
      </c>
      <c r="F906" s="5">
        <f>'Training Register'!C6</f>
        <v>0</v>
      </c>
      <c r="G906" s="5" t="str">
        <f>IF(F906="","",IF(ISNUMBER(MATCH(F906,Setup!$J$6:$J$1000,0)),"OK","ORPHAN"))</f>
        <v>ORPHAN</v>
      </c>
    </row>
    <row r="907" spans="1:7" ht="15" customHeight="1" x14ac:dyDescent="0.35">
      <c r="A907" s="5" t="s">
        <v>313</v>
      </c>
      <c r="B907" s="5" t="s">
        <v>350</v>
      </c>
      <c r="C907" s="5">
        <f>'Training Register'!A7</f>
        <v>0</v>
      </c>
      <c r="D907" s="5" t="str">
        <f>IFERROR(IF(C907="","",INDEX('Employee Master'!$B$5:$B$104,MATCH(C907,'Employee Master'!$A$5:$A$104,0))),"")</f>
        <v/>
      </c>
      <c r="E907" s="5" t="s">
        <v>315</v>
      </c>
      <c r="F907" s="5">
        <f>'Training Register'!C7</f>
        <v>0</v>
      </c>
      <c r="G907" s="5" t="str">
        <f>IF(F907="","",IF(ISNUMBER(MATCH(F907,Setup!$J$6:$J$1000,0)),"OK","ORPHAN"))</f>
        <v>ORPHAN</v>
      </c>
    </row>
    <row r="908" spans="1:7" ht="15" customHeight="1" x14ac:dyDescent="0.35">
      <c r="A908" s="5" t="s">
        <v>313</v>
      </c>
      <c r="B908" s="5" t="s">
        <v>351</v>
      </c>
      <c r="C908" s="5">
        <f>'Training Register'!A8</f>
        <v>0</v>
      </c>
      <c r="D908" s="5" t="str">
        <f>IFERROR(IF(C908="","",INDEX('Employee Master'!$B$5:$B$104,MATCH(C908,'Employee Master'!$A$5:$A$104,0))),"")</f>
        <v/>
      </c>
      <c r="E908" s="5" t="s">
        <v>315</v>
      </c>
      <c r="F908" s="5">
        <f>'Training Register'!C8</f>
        <v>0</v>
      </c>
      <c r="G908" s="5" t="str">
        <f>IF(F908="","",IF(ISNUMBER(MATCH(F908,Setup!$J$6:$J$1000,0)),"OK","ORPHAN"))</f>
        <v>ORPHAN</v>
      </c>
    </row>
    <row r="909" spans="1:7" ht="15" customHeight="1" x14ac:dyDescent="0.35">
      <c r="A909" s="5" t="s">
        <v>313</v>
      </c>
      <c r="B909" s="5" t="s">
        <v>352</v>
      </c>
      <c r="C909" s="5">
        <f>'Training Register'!A9</f>
        <v>0</v>
      </c>
      <c r="D909" s="5" t="str">
        <f>IFERROR(IF(C909="","",INDEX('Employee Master'!$B$5:$B$104,MATCH(C909,'Employee Master'!$A$5:$A$104,0))),"")</f>
        <v/>
      </c>
      <c r="E909" s="5" t="s">
        <v>315</v>
      </c>
      <c r="F909" s="5">
        <f>'Training Register'!C9</f>
        <v>0</v>
      </c>
      <c r="G909" s="5" t="str">
        <f>IF(F909="","",IF(ISNUMBER(MATCH(F909,Setup!$J$6:$J$1000,0)),"OK","ORPHAN"))</f>
        <v>ORPHAN</v>
      </c>
    </row>
    <row r="910" spans="1:7" ht="15" customHeight="1" x14ac:dyDescent="0.35">
      <c r="A910" s="5" t="s">
        <v>313</v>
      </c>
      <c r="B910" s="5" t="s">
        <v>353</v>
      </c>
      <c r="C910" s="5">
        <f>'Training Register'!A10</f>
        <v>0</v>
      </c>
      <c r="D910" s="5" t="str">
        <f>IFERROR(IF(C910="","",INDEX('Employee Master'!$B$5:$B$104,MATCH(C910,'Employee Master'!$A$5:$A$104,0))),"")</f>
        <v/>
      </c>
      <c r="E910" s="5" t="s">
        <v>315</v>
      </c>
      <c r="F910" s="5">
        <f>'Training Register'!C10</f>
        <v>0</v>
      </c>
      <c r="G910" s="5" t="str">
        <f>IF(F910="","",IF(ISNUMBER(MATCH(F910,Setup!$J$6:$J$1000,0)),"OK","ORPHAN"))</f>
        <v>ORPHAN</v>
      </c>
    </row>
    <row r="911" spans="1:7" ht="15" customHeight="1" x14ac:dyDescent="0.35">
      <c r="A911" s="5" t="s">
        <v>313</v>
      </c>
      <c r="B911" s="5" t="s">
        <v>354</v>
      </c>
      <c r="C911" s="5">
        <f>'Training Register'!A11</f>
        <v>0</v>
      </c>
      <c r="D911" s="5" t="str">
        <f>IFERROR(IF(C911="","",INDEX('Employee Master'!$B$5:$B$104,MATCH(C911,'Employee Master'!$A$5:$A$104,0))),"")</f>
        <v/>
      </c>
      <c r="E911" s="5" t="s">
        <v>315</v>
      </c>
      <c r="F911" s="5">
        <f>'Training Register'!C11</f>
        <v>0</v>
      </c>
      <c r="G911" s="5" t="str">
        <f>IF(F911="","",IF(ISNUMBER(MATCH(F911,Setup!$J$6:$J$1000,0)),"OK","ORPHAN"))</f>
        <v>ORPHAN</v>
      </c>
    </row>
    <row r="912" spans="1:7" ht="15" customHeight="1" x14ac:dyDescent="0.35">
      <c r="A912" s="5" t="s">
        <v>313</v>
      </c>
      <c r="B912" s="5" t="s">
        <v>355</v>
      </c>
      <c r="C912" s="5">
        <f>'Training Register'!A12</f>
        <v>0</v>
      </c>
      <c r="D912" s="5" t="str">
        <f>IFERROR(IF(C912="","",INDEX('Employee Master'!$B$5:$B$104,MATCH(C912,'Employee Master'!$A$5:$A$104,0))),"")</f>
        <v/>
      </c>
      <c r="E912" s="5" t="s">
        <v>315</v>
      </c>
      <c r="F912" s="5">
        <f>'Training Register'!C12</f>
        <v>0</v>
      </c>
      <c r="G912" s="5" t="str">
        <f>IF(F912="","",IF(ISNUMBER(MATCH(F912,Setup!$J$6:$J$1000,0)),"OK","ORPHAN"))</f>
        <v>ORPHAN</v>
      </c>
    </row>
    <row r="913" spans="1:7" ht="15" customHeight="1" x14ac:dyDescent="0.35">
      <c r="A913" s="5" t="s">
        <v>313</v>
      </c>
      <c r="B913" s="5" t="s">
        <v>356</v>
      </c>
      <c r="C913" s="5">
        <f>'Training Register'!A13</f>
        <v>0</v>
      </c>
      <c r="D913" s="5" t="str">
        <f>IFERROR(IF(C913="","",INDEX('Employee Master'!$B$5:$B$104,MATCH(C913,'Employee Master'!$A$5:$A$104,0))),"")</f>
        <v/>
      </c>
      <c r="E913" s="5" t="s">
        <v>315</v>
      </c>
      <c r="F913" s="5">
        <f>'Training Register'!C13</f>
        <v>0</v>
      </c>
      <c r="G913" s="5" t="str">
        <f>IF(F913="","",IF(ISNUMBER(MATCH(F913,Setup!$J$6:$J$1000,0)),"OK","ORPHAN"))</f>
        <v>ORPHAN</v>
      </c>
    </row>
    <row r="914" spans="1:7" ht="15" customHeight="1" x14ac:dyDescent="0.35">
      <c r="A914" s="5" t="s">
        <v>313</v>
      </c>
      <c r="B914" s="5" t="s">
        <v>357</v>
      </c>
      <c r="C914" s="5">
        <f>'Training Register'!A14</f>
        <v>0</v>
      </c>
      <c r="D914" s="5" t="str">
        <f>IFERROR(IF(C914="","",INDEX('Employee Master'!$B$5:$B$104,MATCH(C914,'Employee Master'!$A$5:$A$104,0))),"")</f>
        <v/>
      </c>
      <c r="E914" s="5" t="s">
        <v>315</v>
      </c>
      <c r="F914" s="5">
        <f>'Training Register'!C14</f>
        <v>0</v>
      </c>
      <c r="G914" s="5" t="str">
        <f>IF(F914="","",IF(ISNUMBER(MATCH(F914,Setup!$J$6:$J$1000,0)),"OK","ORPHAN"))</f>
        <v>ORPHAN</v>
      </c>
    </row>
    <row r="915" spans="1:7" ht="15" customHeight="1" x14ac:dyDescent="0.35">
      <c r="A915" s="5" t="s">
        <v>313</v>
      </c>
      <c r="B915" s="5" t="s">
        <v>358</v>
      </c>
      <c r="C915" s="5">
        <f>'Training Register'!A15</f>
        <v>0</v>
      </c>
      <c r="D915" s="5" t="str">
        <f>IFERROR(IF(C915="","",INDEX('Employee Master'!$B$5:$B$104,MATCH(C915,'Employee Master'!$A$5:$A$104,0))),"")</f>
        <v/>
      </c>
      <c r="E915" s="5" t="s">
        <v>315</v>
      </c>
      <c r="F915" s="5">
        <f>'Training Register'!C15</f>
        <v>0</v>
      </c>
      <c r="G915" s="5" t="str">
        <f>IF(F915="","",IF(ISNUMBER(MATCH(F915,Setup!$J$6:$J$1000,0)),"OK","ORPHAN"))</f>
        <v>ORPHAN</v>
      </c>
    </row>
    <row r="916" spans="1:7" ht="15" customHeight="1" x14ac:dyDescent="0.35">
      <c r="A916" s="5" t="s">
        <v>313</v>
      </c>
      <c r="B916" s="5" t="s">
        <v>360</v>
      </c>
      <c r="C916" s="5">
        <f>'Training Register'!A16</f>
        <v>0</v>
      </c>
      <c r="D916" s="5" t="str">
        <f>IFERROR(IF(C916="","",INDEX('Employee Master'!$B$5:$B$104,MATCH(C916,'Employee Master'!$A$5:$A$104,0))),"")</f>
        <v/>
      </c>
      <c r="E916" s="5" t="s">
        <v>315</v>
      </c>
      <c r="F916" s="5">
        <f>'Training Register'!C16</f>
        <v>0</v>
      </c>
      <c r="G916" s="5" t="str">
        <f>IF(F916="","",IF(ISNUMBER(MATCH(F916,Setup!$J$6:$J$1000,0)),"OK","ORPHAN"))</f>
        <v>ORPHAN</v>
      </c>
    </row>
    <row r="917" spans="1:7" ht="15" customHeight="1" x14ac:dyDescent="0.35">
      <c r="A917" s="5" t="s">
        <v>313</v>
      </c>
      <c r="B917" s="5" t="s">
        <v>361</v>
      </c>
      <c r="C917" s="5">
        <f>'Training Register'!A17</f>
        <v>0</v>
      </c>
      <c r="D917" s="5" t="str">
        <f>IFERROR(IF(C917="","",INDEX('Employee Master'!$B$5:$B$104,MATCH(C917,'Employee Master'!$A$5:$A$104,0))),"")</f>
        <v/>
      </c>
      <c r="E917" s="5" t="s">
        <v>315</v>
      </c>
      <c r="F917" s="5">
        <f>'Training Register'!C17</f>
        <v>0</v>
      </c>
      <c r="G917" s="5" t="str">
        <f>IF(F917="","",IF(ISNUMBER(MATCH(F917,Setup!$J$6:$J$1000,0)),"OK","ORPHAN"))</f>
        <v>ORPHAN</v>
      </c>
    </row>
    <row r="918" spans="1:7" ht="15" customHeight="1" x14ac:dyDescent="0.35">
      <c r="A918" s="5" t="s">
        <v>313</v>
      </c>
      <c r="B918" s="5" t="s">
        <v>362</v>
      </c>
      <c r="C918" s="5">
        <f>'Training Register'!A18</f>
        <v>0</v>
      </c>
      <c r="D918" s="5" t="str">
        <f>IFERROR(IF(C918="","",INDEX('Employee Master'!$B$5:$B$104,MATCH(C918,'Employee Master'!$A$5:$A$104,0))),"")</f>
        <v/>
      </c>
      <c r="E918" s="5" t="s">
        <v>315</v>
      </c>
      <c r="F918" s="5">
        <f>'Training Register'!C18</f>
        <v>0</v>
      </c>
      <c r="G918" s="5" t="str">
        <f>IF(F918="","",IF(ISNUMBER(MATCH(F918,Setup!$J$6:$J$1000,0)),"OK","ORPHAN"))</f>
        <v>ORPHAN</v>
      </c>
    </row>
    <row r="919" spans="1:7" ht="15" customHeight="1" x14ac:dyDescent="0.35">
      <c r="A919" s="5" t="s">
        <v>313</v>
      </c>
      <c r="B919" s="5" t="s">
        <v>363</v>
      </c>
      <c r="C919" s="5">
        <f>'Training Register'!A19</f>
        <v>0</v>
      </c>
      <c r="D919" s="5" t="str">
        <f>IFERROR(IF(C919="","",INDEX('Employee Master'!$B$5:$B$104,MATCH(C919,'Employee Master'!$A$5:$A$104,0))),"")</f>
        <v/>
      </c>
      <c r="E919" s="5" t="s">
        <v>315</v>
      </c>
      <c r="F919" s="5">
        <f>'Training Register'!C19</f>
        <v>0</v>
      </c>
      <c r="G919" s="5" t="str">
        <f>IF(F919="","",IF(ISNUMBER(MATCH(F919,Setup!$J$6:$J$1000,0)),"OK","ORPHAN"))</f>
        <v>ORPHAN</v>
      </c>
    </row>
    <row r="920" spans="1:7" ht="15" customHeight="1" x14ac:dyDescent="0.35">
      <c r="A920" s="5" t="s">
        <v>313</v>
      </c>
      <c r="B920" s="5" t="s">
        <v>364</v>
      </c>
      <c r="C920" s="5">
        <f>'Training Register'!A20</f>
        <v>0</v>
      </c>
      <c r="D920" s="5" t="str">
        <f>IFERROR(IF(C920="","",INDEX('Employee Master'!$B$5:$B$104,MATCH(C920,'Employee Master'!$A$5:$A$104,0))),"")</f>
        <v/>
      </c>
      <c r="E920" s="5" t="s">
        <v>315</v>
      </c>
      <c r="F920" s="5">
        <f>'Training Register'!C20</f>
        <v>0</v>
      </c>
      <c r="G920" s="5" t="str">
        <f>IF(F920="","",IF(ISNUMBER(MATCH(F920,Setup!$J$6:$J$1000,0)),"OK","ORPHAN"))</f>
        <v>ORPHAN</v>
      </c>
    </row>
    <row r="921" spans="1:7" ht="15" customHeight="1" x14ac:dyDescent="0.35">
      <c r="A921" s="5" t="s">
        <v>313</v>
      </c>
      <c r="B921" s="5" t="s">
        <v>365</v>
      </c>
      <c r="C921" s="5">
        <f>'Training Register'!A21</f>
        <v>0</v>
      </c>
      <c r="D921" s="5" t="str">
        <f>IFERROR(IF(C921="","",INDEX('Employee Master'!$B$5:$B$104,MATCH(C921,'Employee Master'!$A$5:$A$104,0))),"")</f>
        <v/>
      </c>
      <c r="E921" s="5" t="s">
        <v>315</v>
      </c>
      <c r="F921" s="5">
        <f>'Training Register'!C21</f>
        <v>0</v>
      </c>
      <c r="G921" s="5" t="str">
        <f>IF(F921="","",IF(ISNUMBER(MATCH(F921,Setup!$J$6:$J$1000,0)),"OK","ORPHAN"))</f>
        <v>ORPHAN</v>
      </c>
    </row>
    <row r="922" spans="1:7" ht="15" customHeight="1" x14ac:dyDescent="0.35">
      <c r="A922" s="5" t="s">
        <v>313</v>
      </c>
      <c r="B922" s="5" t="s">
        <v>366</v>
      </c>
      <c r="C922" s="5">
        <f>'Training Register'!A22</f>
        <v>0</v>
      </c>
      <c r="D922" s="5" t="str">
        <f>IFERROR(IF(C922="","",INDEX('Employee Master'!$B$5:$B$104,MATCH(C922,'Employee Master'!$A$5:$A$104,0))),"")</f>
        <v/>
      </c>
      <c r="E922" s="5" t="s">
        <v>315</v>
      </c>
      <c r="F922" s="5">
        <f>'Training Register'!C22</f>
        <v>0</v>
      </c>
      <c r="G922" s="5" t="str">
        <f>IF(F922="","",IF(ISNUMBER(MATCH(F922,Setup!$J$6:$J$1000,0)),"OK","ORPHAN"))</f>
        <v>ORPHAN</v>
      </c>
    </row>
    <row r="923" spans="1:7" ht="15" customHeight="1" x14ac:dyDescent="0.35">
      <c r="A923" s="5" t="s">
        <v>313</v>
      </c>
      <c r="B923" s="5" t="s">
        <v>367</v>
      </c>
      <c r="C923" s="5">
        <f>'Training Register'!A23</f>
        <v>0</v>
      </c>
      <c r="D923" s="5" t="str">
        <f>IFERROR(IF(C923="","",INDEX('Employee Master'!$B$5:$B$104,MATCH(C923,'Employee Master'!$A$5:$A$104,0))),"")</f>
        <v/>
      </c>
      <c r="E923" s="5" t="s">
        <v>315</v>
      </c>
      <c r="F923" s="5">
        <f>'Training Register'!C23</f>
        <v>0</v>
      </c>
      <c r="G923" s="5" t="str">
        <f>IF(F923="","",IF(ISNUMBER(MATCH(F923,Setup!$J$6:$J$1000,0)),"OK","ORPHAN"))</f>
        <v>ORPHAN</v>
      </c>
    </row>
    <row r="924" spans="1:7" ht="15" customHeight="1" x14ac:dyDescent="0.35">
      <c r="A924" s="5" t="s">
        <v>313</v>
      </c>
      <c r="B924" s="5" t="s">
        <v>368</v>
      </c>
      <c r="C924" s="5">
        <f>'Training Register'!A24</f>
        <v>0</v>
      </c>
      <c r="D924" s="5" t="str">
        <f>IFERROR(IF(C924="","",INDEX('Employee Master'!$B$5:$B$104,MATCH(C924,'Employee Master'!$A$5:$A$104,0))),"")</f>
        <v/>
      </c>
      <c r="E924" s="5" t="s">
        <v>315</v>
      </c>
      <c r="F924" s="5">
        <f>'Training Register'!C24</f>
        <v>0</v>
      </c>
      <c r="G924" s="5" t="str">
        <f>IF(F924="","",IF(ISNUMBER(MATCH(F924,Setup!$J$6:$J$1000,0)),"OK","ORPHAN"))</f>
        <v>ORPHAN</v>
      </c>
    </row>
    <row r="925" spans="1:7" ht="15" customHeight="1" x14ac:dyDescent="0.35">
      <c r="A925" s="5" t="s">
        <v>313</v>
      </c>
      <c r="B925" s="5" t="s">
        <v>369</v>
      </c>
      <c r="C925" s="5">
        <f>'Training Register'!A25</f>
        <v>0</v>
      </c>
      <c r="D925" s="5" t="str">
        <f>IFERROR(IF(C925="","",INDEX('Employee Master'!$B$5:$B$104,MATCH(C925,'Employee Master'!$A$5:$A$104,0))),"")</f>
        <v/>
      </c>
      <c r="E925" s="5" t="s">
        <v>315</v>
      </c>
      <c r="F925" s="5">
        <f>'Training Register'!C25</f>
        <v>0</v>
      </c>
      <c r="G925" s="5" t="str">
        <f>IF(F925="","",IF(ISNUMBER(MATCH(F925,Setup!$J$6:$J$1000,0)),"OK","ORPHAN"))</f>
        <v>ORPHAN</v>
      </c>
    </row>
    <row r="926" spans="1:7" ht="15" customHeight="1" x14ac:dyDescent="0.35">
      <c r="A926" s="5" t="s">
        <v>313</v>
      </c>
      <c r="B926" s="5" t="s">
        <v>370</v>
      </c>
      <c r="C926" s="5">
        <f>'Training Register'!A26</f>
        <v>0</v>
      </c>
      <c r="D926" s="5" t="str">
        <f>IFERROR(IF(C926="","",INDEX('Employee Master'!$B$5:$B$104,MATCH(C926,'Employee Master'!$A$5:$A$104,0))),"")</f>
        <v/>
      </c>
      <c r="E926" s="5" t="s">
        <v>315</v>
      </c>
      <c r="F926" s="5">
        <f>'Training Register'!C26</f>
        <v>0</v>
      </c>
      <c r="G926" s="5" t="str">
        <f>IF(F926="","",IF(ISNUMBER(MATCH(F926,Setup!$J$6:$J$1000,0)),"OK","ORPHAN"))</f>
        <v>ORPHAN</v>
      </c>
    </row>
    <row r="927" spans="1:7" ht="15" customHeight="1" x14ac:dyDescent="0.35">
      <c r="A927" s="5" t="s">
        <v>313</v>
      </c>
      <c r="B927" s="5" t="s">
        <v>371</v>
      </c>
      <c r="C927" s="5">
        <f>'Training Register'!A27</f>
        <v>0</v>
      </c>
      <c r="D927" s="5" t="str">
        <f>IFERROR(IF(C927="","",INDEX('Employee Master'!$B$5:$B$104,MATCH(C927,'Employee Master'!$A$5:$A$104,0))),"")</f>
        <v/>
      </c>
      <c r="E927" s="5" t="s">
        <v>315</v>
      </c>
      <c r="F927" s="5">
        <f>'Training Register'!C27</f>
        <v>0</v>
      </c>
      <c r="G927" s="5" t="str">
        <f>IF(F927="","",IF(ISNUMBER(MATCH(F927,Setup!$J$6:$J$1000,0)),"OK","ORPHAN"))</f>
        <v>ORPHAN</v>
      </c>
    </row>
    <row r="928" spans="1:7" ht="15" customHeight="1" x14ac:dyDescent="0.35">
      <c r="A928" s="5" t="s">
        <v>313</v>
      </c>
      <c r="B928" s="5" t="s">
        <v>372</v>
      </c>
      <c r="C928" s="5">
        <f>'Training Register'!A28</f>
        <v>0</v>
      </c>
      <c r="D928" s="5" t="str">
        <f>IFERROR(IF(C928="","",INDEX('Employee Master'!$B$5:$B$104,MATCH(C928,'Employee Master'!$A$5:$A$104,0))),"")</f>
        <v/>
      </c>
      <c r="E928" s="5" t="s">
        <v>315</v>
      </c>
      <c r="F928" s="5">
        <f>'Training Register'!C28</f>
        <v>0</v>
      </c>
      <c r="G928" s="5" t="str">
        <f>IF(F928="","",IF(ISNUMBER(MATCH(F928,Setup!$J$6:$J$1000,0)),"OK","ORPHAN"))</f>
        <v>ORPHAN</v>
      </c>
    </row>
    <row r="929" spans="1:7" ht="15" customHeight="1" x14ac:dyDescent="0.35">
      <c r="A929" s="5" t="s">
        <v>313</v>
      </c>
      <c r="B929" s="5" t="s">
        <v>373</v>
      </c>
      <c r="C929" s="5">
        <f>'Training Register'!A29</f>
        <v>0</v>
      </c>
      <c r="D929" s="5" t="str">
        <f>IFERROR(IF(C929="","",INDEX('Employee Master'!$B$5:$B$104,MATCH(C929,'Employee Master'!$A$5:$A$104,0))),"")</f>
        <v/>
      </c>
      <c r="E929" s="5" t="s">
        <v>315</v>
      </c>
      <c r="F929" s="5">
        <f>'Training Register'!C29</f>
        <v>0</v>
      </c>
      <c r="G929" s="5" t="str">
        <f>IF(F929="","",IF(ISNUMBER(MATCH(F929,Setup!$J$6:$J$1000,0)),"OK","ORPHAN"))</f>
        <v>ORPHAN</v>
      </c>
    </row>
    <row r="930" spans="1:7" ht="15" customHeight="1" x14ac:dyDescent="0.35">
      <c r="A930" s="5" t="s">
        <v>313</v>
      </c>
      <c r="B930" s="5" t="s">
        <v>374</v>
      </c>
      <c r="C930" s="5">
        <f>'Training Register'!A30</f>
        <v>0</v>
      </c>
      <c r="D930" s="5" t="str">
        <f>IFERROR(IF(C930="","",INDEX('Employee Master'!$B$5:$B$104,MATCH(C930,'Employee Master'!$A$5:$A$104,0))),"")</f>
        <v/>
      </c>
      <c r="E930" s="5" t="s">
        <v>315</v>
      </c>
      <c r="F930" s="5">
        <f>'Training Register'!C30</f>
        <v>0</v>
      </c>
      <c r="G930" s="5" t="str">
        <f>IF(F930="","",IF(ISNUMBER(MATCH(F930,Setup!$J$6:$J$1000,0)),"OK","ORPHAN"))</f>
        <v>ORPHAN</v>
      </c>
    </row>
    <row r="931" spans="1:7" ht="15" customHeight="1" x14ac:dyDescent="0.35">
      <c r="A931" s="5" t="s">
        <v>313</v>
      </c>
      <c r="B931" s="5" t="s">
        <v>375</v>
      </c>
      <c r="C931" s="5">
        <f>'Training Register'!A31</f>
        <v>0</v>
      </c>
      <c r="D931" s="5" t="str">
        <f>IFERROR(IF(C931="","",INDEX('Employee Master'!$B$5:$B$104,MATCH(C931,'Employee Master'!$A$5:$A$104,0))),"")</f>
        <v/>
      </c>
      <c r="E931" s="5" t="s">
        <v>315</v>
      </c>
      <c r="F931" s="5">
        <f>'Training Register'!C31</f>
        <v>0</v>
      </c>
      <c r="G931" s="5" t="str">
        <f>IF(F931="","",IF(ISNUMBER(MATCH(F931,Setup!$J$6:$J$1000,0)),"OK","ORPHAN"))</f>
        <v>ORPHAN</v>
      </c>
    </row>
    <row r="932" spans="1:7" ht="15" customHeight="1" x14ac:dyDescent="0.35">
      <c r="A932" s="5" t="s">
        <v>313</v>
      </c>
      <c r="B932" s="5" t="s">
        <v>376</v>
      </c>
      <c r="C932" s="5">
        <f>'Training Register'!A32</f>
        <v>0</v>
      </c>
      <c r="D932" s="5" t="str">
        <f>IFERROR(IF(C932="","",INDEX('Employee Master'!$B$5:$B$104,MATCH(C932,'Employee Master'!$A$5:$A$104,0))),"")</f>
        <v/>
      </c>
      <c r="E932" s="5" t="s">
        <v>315</v>
      </c>
      <c r="F932" s="5">
        <f>'Training Register'!C32</f>
        <v>0</v>
      </c>
      <c r="G932" s="5" t="str">
        <f>IF(F932="","",IF(ISNUMBER(MATCH(F932,Setup!$J$6:$J$1000,0)),"OK","ORPHAN"))</f>
        <v>ORPHAN</v>
      </c>
    </row>
    <row r="933" spans="1:7" ht="15" customHeight="1" x14ac:dyDescent="0.35">
      <c r="A933" s="5" t="s">
        <v>313</v>
      </c>
      <c r="B933" s="5" t="s">
        <v>377</v>
      </c>
      <c r="C933" s="5">
        <f>'Training Register'!A33</f>
        <v>0</v>
      </c>
      <c r="D933" s="5" t="str">
        <f>IFERROR(IF(C933="","",INDEX('Employee Master'!$B$5:$B$104,MATCH(C933,'Employee Master'!$A$5:$A$104,0))),"")</f>
        <v/>
      </c>
      <c r="E933" s="5" t="s">
        <v>315</v>
      </c>
      <c r="F933" s="5">
        <f>'Training Register'!C33</f>
        <v>0</v>
      </c>
      <c r="G933" s="5" t="str">
        <f>IF(F933="","",IF(ISNUMBER(MATCH(F933,Setup!$J$6:$J$1000,0)),"OK","ORPHAN"))</f>
        <v>ORPHAN</v>
      </c>
    </row>
    <row r="934" spans="1:7" ht="15" customHeight="1" x14ac:dyDescent="0.35">
      <c r="A934" s="5" t="s">
        <v>313</v>
      </c>
      <c r="B934" s="5" t="s">
        <v>378</v>
      </c>
      <c r="C934" s="5">
        <f>'Training Register'!A34</f>
        <v>0</v>
      </c>
      <c r="D934" s="5" t="str">
        <f>IFERROR(IF(C934="","",INDEX('Employee Master'!$B$5:$B$104,MATCH(C934,'Employee Master'!$A$5:$A$104,0))),"")</f>
        <v/>
      </c>
      <c r="E934" s="5" t="s">
        <v>315</v>
      </c>
      <c r="F934" s="5">
        <f>'Training Register'!C34</f>
        <v>0</v>
      </c>
      <c r="G934" s="5" t="str">
        <f>IF(F934="","",IF(ISNUMBER(MATCH(F934,Setup!$J$6:$J$1000,0)),"OK","ORPHAN"))</f>
        <v>ORPHAN</v>
      </c>
    </row>
    <row r="935" spans="1:7" ht="15" customHeight="1" x14ac:dyDescent="0.35">
      <c r="A935" s="5" t="s">
        <v>313</v>
      </c>
      <c r="B935" s="5" t="s">
        <v>379</v>
      </c>
      <c r="C935" s="5">
        <f>'Training Register'!A35</f>
        <v>0</v>
      </c>
      <c r="D935" s="5" t="str">
        <f>IFERROR(IF(C935="","",INDEX('Employee Master'!$B$5:$B$104,MATCH(C935,'Employee Master'!$A$5:$A$104,0))),"")</f>
        <v/>
      </c>
      <c r="E935" s="5" t="s">
        <v>315</v>
      </c>
      <c r="F935" s="5">
        <f>'Training Register'!C35</f>
        <v>0</v>
      </c>
      <c r="G935" s="5" t="str">
        <f>IF(F935="","",IF(ISNUMBER(MATCH(F935,Setup!$J$6:$J$1000,0)),"OK","ORPHAN"))</f>
        <v>ORPHAN</v>
      </c>
    </row>
    <row r="936" spans="1:7" ht="15" customHeight="1" x14ac:dyDescent="0.35">
      <c r="A936" s="5" t="s">
        <v>313</v>
      </c>
      <c r="B936" s="5" t="s">
        <v>380</v>
      </c>
      <c r="C936" s="5">
        <f>'Training Register'!A36</f>
        <v>0</v>
      </c>
      <c r="D936" s="5" t="str">
        <f>IFERROR(IF(C936="","",INDEX('Employee Master'!$B$5:$B$104,MATCH(C936,'Employee Master'!$A$5:$A$104,0))),"")</f>
        <v/>
      </c>
      <c r="E936" s="5" t="s">
        <v>315</v>
      </c>
      <c r="F936" s="5">
        <f>'Training Register'!C36</f>
        <v>0</v>
      </c>
      <c r="G936" s="5" t="str">
        <f>IF(F936="","",IF(ISNUMBER(MATCH(F936,Setup!$J$6:$J$1000,0)),"OK","ORPHAN"))</f>
        <v>ORPHAN</v>
      </c>
    </row>
    <row r="937" spans="1:7" ht="15" customHeight="1" x14ac:dyDescent="0.35">
      <c r="A937" s="5" t="s">
        <v>313</v>
      </c>
      <c r="B937" s="5" t="s">
        <v>381</v>
      </c>
      <c r="C937" s="5">
        <f>'Training Register'!A37</f>
        <v>0</v>
      </c>
      <c r="D937" s="5" t="str">
        <f>IFERROR(IF(C937="","",INDEX('Employee Master'!$B$5:$B$104,MATCH(C937,'Employee Master'!$A$5:$A$104,0))),"")</f>
        <v/>
      </c>
      <c r="E937" s="5" t="s">
        <v>315</v>
      </c>
      <c r="F937" s="5">
        <f>'Training Register'!C37</f>
        <v>0</v>
      </c>
      <c r="G937" s="5" t="str">
        <f>IF(F937="","",IF(ISNUMBER(MATCH(F937,Setup!$J$6:$J$1000,0)),"OK","ORPHAN"))</f>
        <v>ORPHAN</v>
      </c>
    </row>
    <row r="938" spans="1:7" ht="15" customHeight="1" x14ac:dyDescent="0.35">
      <c r="A938" s="5" t="s">
        <v>313</v>
      </c>
      <c r="B938" s="5" t="s">
        <v>382</v>
      </c>
      <c r="C938" s="5">
        <f>'Training Register'!A38</f>
        <v>0</v>
      </c>
      <c r="D938" s="5" t="str">
        <f>IFERROR(IF(C938="","",INDEX('Employee Master'!$B$5:$B$104,MATCH(C938,'Employee Master'!$A$5:$A$104,0))),"")</f>
        <v/>
      </c>
      <c r="E938" s="5" t="s">
        <v>315</v>
      </c>
      <c r="F938" s="5">
        <f>'Training Register'!C38</f>
        <v>0</v>
      </c>
      <c r="G938" s="5" t="str">
        <f>IF(F938="","",IF(ISNUMBER(MATCH(F938,Setup!$J$6:$J$1000,0)),"OK","ORPHAN"))</f>
        <v>ORPHAN</v>
      </c>
    </row>
    <row r="939" spans="1:7" ht="15" customHeight="1" x14ac:dyDescent="0.35">
      <c r="A939" s="5" t="s">
        <v>313</v>
      </c>
      <c r="B939" s="5" t="s">
        <v>383</v>
      </c>
      <c r="C939" s="5">
        <f>'Training Register'!A39</f>
        <v>0</v>
      </c>
      <c r="D939" s="5" t="str">
        <f>IFERROR(IF(C939="","",INDEX('Employee Master'!$B$5:$B$104,MATCH(C939,'Employee Master'!$A$5:$A$104,0))),"")</f>
        <v/>
      </c>
      <c r="E939" s="5" t="s">
        <v>315</v>
      </c>
      <c r="F939" s="5">
        <f>'Training Register'!C39</f>
        <v>0</v>
      </c>
      <c r="G939" s="5" t="str">
        <f>IF(F939="","",IF(ISNUMBER(MATCH(F939,Setup!$J$6:$J$1000,0)),"OK","ORPHAN"))</f>
        <v>ORPHAN</v>
      </c>
    </row>
    <row r="940" spans="1:7" ht="15" customHeight="1" x14ac:dyDescent="0.35">
      <c r="A940" s="5" t="s">
        <v>313</v>
      </c>
      <c r="B940" s="5" t="s">
        <v>384</v>
      </c>
      <c r="C940" s="5">
        <f>'Training Register'!A40</f>
        <v>0</v>
      </c>
      <c r="D940" s="5" t="str">
        <f>IFERROR(IF(C940="","",INDEX('Employee Master'!$B$5:$B$104,MATCH(C940,'Employee Master'!$A$5:$A$104,0))),"")</f>
        <v/>
      </c>
      <c r="E940" s="5" t="s">
        <v>315</v>
      </c>
      <c r="F940" s="5">
        <f>'Training Register'!C40</f>
        <v>0</v>
      </c>
      <c r="G940" s="5" t="str">
        <f>IF(F940="","",IF(ISNUMBER(MATCH(F940,Setup!$J$6:$J$1000,0)),"OK","ORPHAN"))</f>
        <v>ORPHAN</v>
      </c>
    </row>
    <row r="941" spans="1:7" ht="15" customHeight="1" x14ac:dyDescent="0.35">
      <c r="A941" s="5" t="s">
        <v>313</v>
      </c>
      <c r="B941" s="5" t="s">
        <v>385</v>
      </c>
      <c r="C941" s="5">
        <f>'Training Register'!A41</f>
        <v>0</v>
      </c>
      <c r="D941" s="5" t="str">
        <f>IFERROR(IF(C941="","",INDEX('Employee Master'!$B$5:$B$104,MATCH(C941,'Employee Master'!$A$5:$A$104,0))),"")</f>
        <v/>
      </c>
      <c r="E941" s="5" t="s">
        <v>315</v>
      </c>
      <c r="F941" s="5">
        <f>'Training Register'!C41</f>
        <v>0</v>
      </c>
      <c r="G941" s="5" t="str">
        <f>IF(F941="","",IF(ISNUMBER(MATCH(F941,Setup!$J$6:$J$1000,0)),"OK","ORPHAN"))</f>
        <v>ORPHAN</v>
      </c>
    </row>
    <row r="942" spans="1:7" ht="15" customHeight="1" x14ac:dyDescent="0.35">
      <c r="A942" s="5" t="s">
        <v>313</v>
      </c>
      <c r="B942" s="5" t="s">
        <v>386</v>
      </c>
      <c r="C942" s="5">
        <f>'Training Register'!A42</f>
        <v>0</v>
      </c>
      <c r="D942" s="5" t="str">
        <f>IFERROR(IF(C942="","",INDEX('Employee Master'!$B$5:$B$104,MATCH(C942,'Employee Master'!$A$5:$A$104,0))),"")</f>
        <v/>
      </c>
      <c r="E942" s="5" t="s">
        <v>315</v>
      </c>
      <c r="F942" s="5">
        <f>'Training Register'!C42</f>
        <v>0</v>
      </c>
      <c r="G942" s="5" t="str">
        <f>IF(F942="","",IF(ISNUMBER(MATCH(F942,Setup!$J$6:$J$1000,0)),"OK","ORPHAN"))</f>
        <v>ORPHAN</v>
      </c>
    </row>
    <row r="943" spans="1:7" ht="15" customHeight="1" x14ac:dyDescent="0.35">
      <c r="A943" s="5" t="s">
        <v>313</v>
      </c>
      <c r="B943" s="5" t="s">
        <v>387</v>
      </c>
      <c r="C943" s="5">
        <f>'Training Register'!A43</f>
        <v>0</v>
      </c>
      <c r="D943" s="5" t="str">
        <f>IFERROR(IF(C943="","",INDEX('Employee Master'!$B$5:$B$104,MATCH(C943,'Employee Master'!$A$5:$A$104,0))),"")</f>
        <v/>
      </c>
      <c r="E943" s="5" t="s">
        <v>315</v>
      </c>
      <c r="F943" s="5">
        <f>'Training Register'!C43</f>
        <v>0</v>
      </c>
      <c r="G943" s="5" t="str">
        <f>IF(F943="","",IF(ISNUMBER(MATCH(F943,Setup!$J$6:$J$1000,0)),"OK","ORPHAN"))</f>
        <v>ORPHAN</v>
      </c>
    </row>
    <row r="944" spans="1:7" ht="15" customHeight="1" x14ac:dyDescent="0.35">
      <c r="A944" s="5" t="s">
        <v>313</v>
      </c>
      <c r="B944" s="5" t="s">
        <v>388</v>
      </c>
      <c r="C944" s="5">
        <f>'Training Register'!A44</f>
        <v>0</v>
      </c>
      <c r="D944" s="5" t="str">
        <f>IFERROR(IF(C944="","",INDEX('Employee Master'!$B$5:$B$104,MATCH(C944,'Employee Master'!$A$5:$A$104,0))),"")</f>
        <v/>
      </c>
      <c r="E944" s="5" t="s">
        <v>315</v>
      </c>
      <c r="F944" s="5">
        <f>'Training Register'!C44</f>
        <v>0</v>
      </c>
      <c r="G944" s="5" t="str">
        <f>IF(F944="","",IF(ISNUMBER(MATCH(F944,Setup!$J$6:$J$1000,0)),"OK","ORPHAN"))</f>
        <v>ORPHAN</v>
      </c>
    </row>
    <row r="945" spans="1:7" ht="15" customHeight="1" x14ac:dyDescent="0.35">
      <c r="A945" s="5" t="s">
        <v>313</v>
      </c>
      <c r="B945" s="5" t="s">
        <v>389</v>
      </c>
      <c r="C945" s="5">
        <f>'Training Register'!A45</f>
        <v>0</v>
      </c>
      <c r="D945" s="5" t="str">
        <f>IFERROR(IF(C945="","",INDEX('Employee Master'!$B$5:$B$104,MATCH(C945,'Employee Master'!$A$5:$A$104,0))),"")</f>
        <v/>
      </c>
      <c r="E945" s="5" t="s">
        <v>315</v>
      </c>
      <c r="F945" s="5">
        <f>'Training Register'!C45</f>
        <v>0</v>
      </c>
      <c r="G945" s="5" t="str">
        <f>IF(F945="","",IF(ISNUMBER(MATCH(F945,Setup!$J$6:$J$1000,0)),"OK","ORPHAN"))</f>
        <v>ORPHAN</v>
      </c>
    </row>
    <row r="946" spans="1:7" ht="15" customHeight="1" x14ac:dyDescent="0.35">
      <c r="A946" s="5" t="s">
        <v>313</v>
      </c>
      <c r="B946" s="5" t="s">
        <v>390</v>
      </c>
      <c r="C946" s="5">
        <f>'Training Register'!A46</f>
        <v>0</v>
      </c>
      <c r="D946" s="5" t="str">
        <f>IFERROR(IF(C946="","",INDEX('Employee Master'!$B$5:$B$104,MATCH(C946,'Employee Master'!$A$5:$A$104,0))),"")</f>
        <v/>
      </c>
      <c r="E946" s="5" t="s">
        <v>315</v>
      </c>
      <c r="F946" s="5">
        <f>'Training Register'!C46</f>
        <v>0</v>
      </c>
      <c r="G946" s="5" t="str">
        <f>IF(F946="","",IF(ISNUMBER(MATCH(F946,Setup!$J$6:$J$1000,0)),"OK","ORPHAN"))</f>
        <v>ORPHAN</v>
      </c>
    </row>
    <row r="947" spans="1:7" ht="15" customHeight="1" x14ac:dyDescent="0.35">
      <c r="A947" s="5" t="s">
        <v>313</v>
      </c>
      <c r="B947" s="5" t="s">
        <v>391</v>
      </c>
      <c r="C947" s="5">
        <f>'Training Register'!A47</f>
        <v>0</v>
      </c>
      <c r="D947" s="5" t="str">
        <f>IFERROR(IF(C947="","",INDEX('Employee Master'!$B$5:$B$104,MATCH(C947,'Employee Master'!$A$5:$A$104,0))),"")</f>
        <v/>
      </c>
      <c r="E947" s="5" t="s">
        <v>315</v>
      </c>
      <c r="F947" s="5">
        <f>'Training Register'!C47</f>
        <v>0</v>
      </c>
      <c r="G947" s="5" t="str">
        <f>IF(F947="","",IF(ISNUMBER(MATCH(F947,Setup!$J$6:$J$1000,0)),"OK","ORPHAN"))</f>
        <v>ORPHAN</v>
      </c>
    </row>
    <row r="948" spans="1:7" ht="15" customHeight="1" x14ac:dyDescent="0.35">
      <c r="A948" s="5" t="s">
        <v>313</v>
      </c>
      <c r="B948" s="5" t="s">
        <v>392</v>
      </c>
      <c r="C948" s="5">
        <f>'Training Register'!A48</f>
        <v>0</v>
      </c>
      <c r="D948" s="5" t="str">
        <f>IFERROR(IF(C948="","",INDEX('Employee Master'!$B$5:$B$104,MATCH(C948,'Employee Master'!$A$5:$A$104,0))),"")</f>
        <v/>
      </c>
      <c r="E948" s="5" t="s">
        <v>315</v>
      </c>
      <c r="F948" s="5">
        <f>'Training Register'!C48</f>
        <v>0</v>
      </c>
      <c r="G948" s="5" t="str">
        <f>IF(F948="","",IF(ISNUMBER(MATCH(F948,Setup!$J$6:$J$1000,0)),"OK","ORPHAN"))</f>
        <v>ORPHAN</v>
      </c>
    </row>
    <row r="949" spans="1:7" ht="15" customHeight="1" x14ac:dyDescent="0.35">
      <c r="A949" s="5" t="s">
        <v>313</v>
      </c>
      <c r="B949" s="5" t="s">
        <v>393</v>
      </c>
      <c r="C949" s="5">
        <f>'Training Register'!A49</f>
        <v>0</v>
      </c>
      <c r="D949" s="5" t="str">
        <f>IFERROR(IF(C949="","",INDEX('Employee Master'!$B$5:$B$104,MATCH(C949,'Employee Master'!$A$5:$A$104,0))),"")</f>
        <v/>
      </c>
      <c r="E949" s="5" t="s">
        <v>315</v>
      </c>
      <c r="F949" s="5">
        <f>'Training Register'!C49</f>
        <v>0</v>
      </c>
      <c r="G949" s="5" t="str">
        <f>IF(F949="","",IF(ISNUMBER(MATCH(F949,Setup!$J$6:$J$1000,0)),"OK","ORPHAN"))</f>
        <v>ORPHAN</v>
      </c>
    </row>
    <row r="950" spans="1:7" ht="15" customHeight="1" x14ac:dyDescent="0.35">
      <c r="A950" s="5" t="s">
        <v>313</v>
      </c>
      <c r="B950" s="5" t="s">
        <v>394</v>
      </c>
      <c r="C950" s="5">
        <f>'Training Register'!A50</f>
        <v>0</v>
      </c>
      <c r="D950" s="5" t="str">
        <f>IFERROR(IF(C950="","",INDEX('Employee Master'!$B$5:$B$104,MATCH(C950,'Employee Master'!$A$5:$A$104,0))),"")</f>
        <v/>
      </c>
      <c r="E950" s="5" t="s">
        <v>315</v>
      </c>
      <c r="F950" s="5">
        <f>'Training Register'!C50</f>
        <v>0</v>
      </c>
      <c r="G950" s="5" t="str">
        <f>IF(F950="","",IF(ISNUMBER(MATCH(F950,Setup!$J$6:$J$1000,0)),"OK","ORPHAN"))</f>
        <v>ORPHAN</v>
      </c>
    </row>
    <row r="951" spans="1:7" ht="15" customHeight="1" x14ac:dyDescent="0.35">
      <c r="A951" s="5" t="s">
        <v>313</v>
      </c>
      <c r="B951" s="5" t="s">
        <v>395</v>
      </c>
      <c r="C951" s="5">
        <f>'Training Register'!A51</f>
        <v>0</v>
      </c>
      <c r="D951" s="5" t="str">
        <f>IFERROR(IF(C951="","",INDEX('Employee Master'!$B$5:$B$104,MATCH(C951,'Employee Master'!$A$5:$A$104,0))),"")</f>
        <v/>
      </c>
      <c r="E951" s="5" t="s">
        <v>315</v>
      </c>
      <c r="F951" s="5">
        <f>'Training Register'!C51</f>
        <v>0</v>
      </c>
      <c r="G951" s="5" t="str">
        <f>IF(F951="","",IF(ISNUMBER(MATCH(F951,Setup!$J$6:$J$1000,0)),"OK","ORPHAN"))</f>
        <v>ORPHAN</v>
      </c>
    </row>
    <row r="952" spans="1:7" ht="15" customHeight="1" x14ac:dyDescent="0.35">
      <c r="A952" s="5" t="s">
        <v>313</v>
      </c>
      <c r="B952" s="5" t="s">
        <v>396</v>
      </c>
      <c r="C952" s="5">
        <f>'Training Register'!A52</f>
        <v>0</v>
      </c>
      <c r="D952" s="5" t="str">
        <f>IFERROR(IF(C952="","",INDEX('Employee Master'!$B$5:$B$104,MATCH(C952,'Employee Master'!$A$5:$A$104,0))),"")</f>
        <v/>
      </c>
      <c r="E952" s="5" t="s">
        <v>315</v>
      </c>
      <c r="F952" s="5">
        <f>'Training Register'!C52</f>
        <v>0</v>
      </c>
      <c r="G952" s="5" t="str">
        <f>IF(F952="","",IF(ISNUMBER(MATCH(F952,Setup!$J$6:$J$1000,0)),"OK","ORPHAN"))</f>
        <v>ORPHAN</v>
      </c>
    </row>
    <row r="953" spans="1:7" ht="15" customHeight="1" x14ac:dyDescent="0.35">
      <c r="A953" s="5" t="s">
        <v>313</v>
      </c>
      <c r="B953" s="5" t="s">
        <v>397</v>
      </c>
      <c r="C953" s="5">
        <f>'Training Register'!A53</f>
        <v>0</v>
      </c>
      <c r="D953" s="5" t="str">
        <f>IFERROR(IF(C953="","",INDEX('Employee Master'!$B$5:$B$104,MATCH(C953,'Employee Master'!$A$5:$A$104,0))),"")</f>
        <v/>
      </c>
      <c r="E953" s="5" t="s">
        <v>315</v>
      </c>
      <c r="F953" s="5">
        <f>'Training Register'!C53</f>
        <v>0</v>
      </c>
      <c r="G953" s="5" t="str">
        <f>IF(F953="","",IF(ISNUMBER(MATCH(F953,Setup!$J$6:$J$1000,0)),"OK","ORPHAN"))</f>
        <v>ORPHAN</v>
      </c>
    </row>
    <row r="954" spans="1:7" ht="15" customHeight="1" x14ac:dyDescent="0.35">
      <c r="A954" s="5" t="s">
        <v>313</v>
      </c>
      <c r="B954" s="5" t="s">
        <v>398</v>
      </c>
      <c r="C954" s="5">
        <f>'Training Register'!A54</f>
        <v>0</v>
      </c>
      <c r="D954" s="5" t="str">
        <f>IFERROR(IF(C954="","",INDEX('Employee Master'!$B$5:$B$104,MATCH(C954,'Employee Master'!$A$5:$A$104,0))),"")</f>
        <v/>
      </c>
      <c r="E954" s="5" t="s">
        <v>315</v>
      </c>
      <c r="F954" s="5">
        <f>'Training Register'!C54</f>
        <v>0</v>
      </c>
      <c r="G954" s="5" t="str">
        <f>IF(F954="","",IF(ISNUMBER(MATCH(F954,Setup!$J$6:$J$1000,0)),"OK","ORPHAN"))</f>
        <v>ORPHAN</v>
      </c>
    </row>
    <row r="955" spans="1:7" ht="15" customHeight="1" x14ac:dyDescent="0.35">
      <c r="A955" s="5" t="s">
        <v>313</v>
      </c>
      <c r="B955" s="5" t="s">
        <v>399</v>
      </c>
      <c r="C955" s="5">
        <f>'Training Register'!A55</f>
        <v>0</v>
      </c>
      <c r="D955" s="5" t="str">
        <f>IFERROR(IF(C955="","",INDEX('Employee Master'!$B$5:$B$104,MATCH(C955,'Employee Master'!$A$5:$A$104,0))),"")</f>
        <v/>
      </c>
      <c r="E955" s="5" t="s">
        <v>315</v>
      </c>
      <c r="F955" s="5">
        <f>'Training Register'!C55</f>
        <v>0</v>
      </c>
      <c r="G955" s="5" t="str">
        <f>IF(F955="","",IF(ISNUMBER(MATCH(F955,Setup!$J$6:$J$1000,0)),"OK","ORPHAN"))</f>
        <v>ORPHAN</v>
      </c>
    </row>
    <row r="956" spans="1:7" ht="15" customHeight="1" x14ac:dyDescent="0.35">
      <c r="A956" s="5" t="s">
        <v>313</v>
      </c>
      <c r="B956" s="5" t="s">
        <v>400</v>
      </c>
      <c r="C956" s="5">
        <f>'Training Register'!A56</f>
        <v>0</v>
      </c>
      <c r="D956" s="5" t="str">
        <f>IFERROR(IF(C956="","",INDEX('Employee Master'!$B$5:$B$104,MATCH(C956,'Employee Master'!$A$5:$A$104,0))),"")</f>
        <v/>
      </c>
      <c r="E956" s="5" t="s">
        <v>315</v>
      </c>
      <c r="F956" s="5">
        <f>'Training Register'!C56</f>
        <v>0</v>
      </c>
      <c r="G956" s="5" t="str">
        <f>IF(F956="","",IF(ISNUMBER(MATCH(F956,Setup!$J$6:$J$1000,0)),"OK","ORPHAN"))</f>
        <v>ORPHAN</v>
      </c>
    </row>
    <row r="957" spans="1:7" ht="15" customHeight="1" x14ac:dyDescent="0.35">
      <c r="A957" s="5" t="s">
        <v>313</v>
      </c>
      <c r="B957" s="5" t="s">
        <v>401</v>
      </c>
      <c r="C957" s="5">
        <f>'Training Register'!A57</f>
        <v>0</v>
      </c>
      <c r="D957" s="5" t="str">
        <f>IFERROR(IF(C957="","",INDEX('Employee Master'!$B$5:$B$104,MATCH(C957,'Employee Master'!$A$5:$A$104,0))),"")</f>
        <v/>
      </c>
      <c r="E957" s="5" t="s">
        <v>315</v>
      </c>
      <c r="F957" s="5">
        <f>'Training Register'!C57</f>
        <v>0</v>
      </c>
      <c r="G957" s="5" t="str">
        <f>IF(F957="","",IF(ISNUMBER(MATCH(F957,Setup!$J$6:$J$1000,0)),"OK","ORPHAN"))</f>
        <v>ORPHAN</v>
      </c>
    </row>
    <row r="958" spans="1:7" ht="15" customHeight="1" x14ac:dyDescent="0.35">
      <c r="A958" s="5" t="s">
        <v>313</v>
      </c>
      <c r="B958" s="5" t="s">
        <v>402</v>
      </c>
      <c r="C958" s="5">
        <f>'Training Register'!A58</f>
        <v>0</v>
      </c>
      <c r="D958" s="5" t="str">
        <f>IFERROR(IF(C958="","",INDEX('Employee Master'!$B$5:$B$104,MATCH(C958,'Employee Master'!$A$5:$A$104,0))),"")</f>
        <v/>
      </c>
      <c r="E958" s="5" t="s">
        <v>315</v>
      </c>
      <c r="F958" s="5">
        <f>'Training Register'!C58</f>
        <v>0</v>
      </c>
      <c r="G958" s="5" t="str">
        <f>IF(F958="","",IF(ISNUMBER(MATCH(F958,Setup!$J$6:$J$1000,0)),"OK","ORPHAN"))</f>
        <v>ORPHAN</v>
      </c>
    </row>
    <row r="959" spans="1:7" ht="15" customHeight="1" x14ac:dyDescent="0.35">
      <c r="A959" s="5" t="s">
        <v>313</v>
      </c>
      <c r="B959" s="5" t="s">
        <v>403</v>
      </c>
      <c r="C959" s="5">
        <f>'Training Register'!A59</f>
        <v>0</v>
      </c>
      <c r="D959" s="5" t="str">
        <f>IFERROR(IF(C959="","",INDEX('Employee Master'!$B$5:$B$104,MATCH(C959,'Employee Master'!$A$5:$A$104,0))),"")</f>
        <v/>
      </c>
      <c r="E959" s="5" t="s">
        <v>315</v>
      </c>
      <c r="F959" s="5">
        <f>'Training Register'!C59</f>
        <v>0</v>
      </c>
      <c r="G959" s="5" t="str">
        <f>IF(F959="","",IF(ISNUMBER(MATCH(F959,Setup!$J$6:$J$1000,0)),"OK","ORPHAN"))</f>
        <v>ORPHAN</v>
      </c>
    </row>
    <row r="960" spans="1:7" ht="15" customHeight="1" x14ac:dyDescent="0.35">
      <c r="A960" s="5" t="s">
        <v>313</v>
      </c>
      <c r="B960" s="5" t="s">
        <v>404</v>
      </c>
      <c r="C960" s="5">
        <f>'Training Register'!A60</f>
        <v>0</v>
      </c>
      <c r="D960" s="5" t="str">
        <f>IFERROR(IF(C960="","",INDEX('Employee Master'!$B$5:$B$104,MATCH(C960,'Employee Master'!$A$5:$A$104,0))),"")</f>
        <v/>
      </c>
      <c r="E960" s="5" t="s">
        <v>315</v>
      </c>
      <c r="F960" s="5">
        <f>'Training Register'!C60</f>
        <v>0</v>
      </c>
      <c r="G960" s="5" t="str">
        <f>IF(F960="","",IF(ISNUMBER(MATCH(F960,Setup!$J$6:$J$1000,0)),"OK","ORPHAN"))</f>
        <v>ORPHAN</v>
      </c>
    </row>
    <row r="961" spans="1:7" ht="15" customHeight="1" x14ac:dyDescent="0.35">
      <c r="A961" s="5" t="s">
        <v>313</v>
      </c>
      <c r="B961" s="5" t="s">
        <v>405</v>
      </c>
      <c r="C961" s="5">
        <f>'Training Register'!A61</f>
        <v>0</v>
      </c>
      <c r="D961" s="5" t="str">
        <f>IFERROR(IF(C961="","",INDEX('Employee Master'!$B$5:$B$104,MATCH(C961,'Employee Master'!$A$5:$A$104,0))),"")</f>
        <v/>
      </c>
      <c r="E961" s="5" t="s">
        <v>315</v>
      </c>
      <c r="F961" s="5">
        <f>'Training Register'!C61</f>
        <v>0</v>
      </c>
      <c r="G961" s="5" t="str">
        <f>IF(F961="","",IF(ISNUMBER(MATCH(F961,Setup!$J$6:$J$1000,0)),"OK","ORPHAN"))</f>
        <v>ORPHAN</v>
      </c>
    </row>
    <row r="962" spans="1:7" ht="15" customHeight="1" x14ac:dyDescent="0.35">
      <c r="A962" s="5" t="s">
        <v>313</v>
      </c>
      <c r="B962" s="5" t="s">
        <v>406</v>
      </c>
      <c r="C962" s="5">
        <f>'Training Register'!A62</f>
        <v>0</v>
      </c>
      <c r="D962" s="5" t="str">
        <f>IFERROR(IF(C962="","",INDEX('Employee Master'!$B$5:$B$104,MATCH(C962,'Employee Master'!$A$5:$A$104,0))),"")</f>
        <v/>
      </c>
      <c r="E962" s="5" t="s">
        <v>315</v>
      </c>
      <c r="F962" s="5">
        <f>'Training Register'!C62</f>
        <v>0</v>
      </c>
      <c r="G962" s="5" t="str">
        <f>IF(F962="","",IF(ISNUMBER(MATCH(F962,Setup!$J$6:$J$1000,0)),"OK","ORPHAN"))</f>
        <v>ORPHAN</v>
      </c>
    </row>
    <row r="963" spans="1:7" ht="15" customHeight="1" x14ac:dyDescent="0.35">
      <c r="A963" s="5" t="s">
        <v>313</v>
      </c>
      <c r="B963" s="5" t="s">
        <v>407</v>
      </c>
      <c r="C963" s="5">
        <f>'Training Register'!A63</f>
        <v>0</v>
      </c>
      <c r="D963" s="5" t="str">
        <f>IFERROR(IF(C963="","",INDEX('Employee Master'!$B$5:$B$104,MATCH(C963,'Employee Master'!$A$5:$A$104,0))),"")</f>
        <v/>
      </c>
      <c r="E963" s="5" t="s">
        <v>315</v>
      </c>
      <c r="F963" s="5">
        <f>'Training Register'!C63</f>
        <v>0</v>
      </c>
      <c r="G963" s="5" t="str">
        <f>IF(F963="","",IF(ISNUMBER(MATCH(F963,Setup!$J$6:$J$1000,0)),"OK","ORPHAN"))</f>
        <v>ORPHAN</v>
      </c>
    </row>
    <row r="964" spans="1:7" ht="15" customHeight="1" x14ac:dyDescent="0.35">
      <c r="A964" s="5" t="s">
        <v>313</v>
      </c>
      <c r="B964" s="5" t="s">
        <v>408</v>
      </c>
      <c r="C964" s="5">
        <f>'Training Register'!A64</f>
        <v>0</v>
      </c>
      <c r="D964" s="5" t="str">
        <f>IFERROR(IF(C964="","",INDEX('Employee Master'!$B$5:$B$104,MATCH(C964,'Employee Master'!$A$5:$A$104,0))),"")</f>
        <v/>
      </c>
      <c r="E964" s="5" t="s">
        <v>315</v>
      </c>
      <c r="F964" s="5">
        <f>'Training Register'!C64</f>
        <v>0</v>
      </c>
      <c r="G964" s="5" t="str">
        <f>IF(F964="","",IF(ISNUMBER(MATCH(F964,Setup!$J$6:$J$1000,0)),"OK","ORPHAN"))</f>
        <v>ORPHAN</v>
      </c>
    </row>
    <row r="965" spans="1:7" ht="15" customHeight="1" x14ac:dyDescent="0.35">
      <c r="A965" s="5" t="s">
        <v>313</v>
      </c>
      <c r="B965" s="5" t="s">
        <v>409</v>
      </c>
      <c r="C965" s="5">
        <f>'Training Register'!A65</f>
        <v>0</v>
      </c>
      <c r="D965" s="5" t="str">
        <f>IFERROR(IF(C965="","",INDEX('Employee Master'!$B$5:$B$104,MATCH(C965,'Employee Master'!$A$5:$A$104,0))),"")</f>
        <v/>
      </c>
      <c r="E965" s="5" t="s">
        <v>315</v>
      </c>
      <c r="F965" s="5">
        <f>'Training Register'!C65</f>
        <v>0</v>
      </c>
      <c r="G965" s="5" t="str">
        <f>IF(F965="","",IF(ISNUMBER(MATCH(F965,Setup!$J$6:$J$1000,0)),"OK","ORPHAN"))</f>
        <v>ORPHAN</v>
      </c>
    </row>
    <row r="966" spans="1:7" ht="15" customHeight="1" x14ac:dyDescent="0.35">
      <c r="A966" s="5" t="s">
        <v>313</v>
      </c>
      <c r="B966" s="5" t="s">
        <v>410</v>
      </c>
      <c r="C966" s="5">
        <f>'Training Register'!A66</f>
        <v>0</v>
      </c>
      <c r="D966" s="5" t="str">
        <f>IFERROR(IF(C966="","",INDEX('Employee Master'!$B$5:$B$104,MATCH(C966,'Employee Master'!$A$5:$A$104,0))),"")</f>
        <v/>
      </c>
      <c r="E966" s="5" t="s">
        <v>315</v>
      </c>
      <c r="F966" s="5">
        <f>'Training Register'!C66</f>
        <v>0</v>
      </c>
      <c r="G966" s="5" t="str">
        <f>IF(F966="","",IF(ISNUMBER(MATCH(F966,Setup!$J$6:$J$1000,0)),"OK","ORPHAN"))</f>
        <v>ORPHAN</v>
      </c>
    </row>
    <row r="967" spans="1:7" ht="15" customHeight="1" x14ac:dyDescent="0.35">
      <c r="A967" s="5" t="s">
        <v>313</v>
      </c>
      <c r="B967" s="5" t="s">
        <v>411</v>
      </c>
      <c r="C967" s="5">
        <f>'Training Register'!A67</f>
        <v>0</v>
      </c>
      <c r="D967" s="5" t="str">
        <f>IFERROR(IF(C967="","",INDEX('Employee Master'!$B$5:$B$104,MATCH(C967,'Employee Master'!$A$5:$A$104,0))),"")</f>
        <v/>
      </c>
      <c r="E967" s="5" t="s">
        <v>315</v>
      </c>
      <c r="F967" s="5">
        <f>'Training Register'!C67</f>
        <v>0</v>
      </c>
      <c r="G967" s="5" t="str">
        <f>IF(F967="","",IF(ISNUMBER(MATCH(F967,Setup!$J$6:$J$1000,0)),"OK","ORPHAN"))</f>
        <v>ORPHAN</v>
      </c>
    </row>
    <row r="968" spans="1:7" ht="15" customHeight="1" x14ac:dyDescent="0.35">
      <c r="A968" s="5" t="s">
        <v>313</v>
      </c>
      <c r="B968" s="5" t="s">
        <v>412</v>
      </c>
      <c r="C968" s="5">
        <f>'Training Register'!A68</f>
        <v>0</v>
      </c>
      <c r="D968" s="5" t="str">
        <f>IFERROR(IF(C968="","",INDEX('Employee Master'!$B$5:$B$104,MATCH(C968,'Employee Master'!$A$5:$A$104,0))),"")</f>
        <v/>
      </c>
      <c r="E968" s="5" t="s">
        <v>315</v>
      </c>
      <c r="F968" s="5">
        <f>'Training Register'!C68</f>
        <v>0</v>
      </c>
      <c r="G968" s="5" t="str">
        <f>IF(F968="","",IF(ISNUMBER(MATCH(F968,Setup!$J$6:$J$1000,0)),"OK","ORPHAN"))</f>
        <v>ORPHAN</v>
      </c>
    </row>
    <row r="969" spans="1:7" ht="15" customHeight="1" x14ac:dyDescent="0.35">
      <c r="A969" s="5" t="s">
        <v>313</v>
      </c>
      <c r="B969" s="5" t="s">
        <v>413</v>
      </c>
      <c r="C969" s="5">
        <f>'Training Register'!A69</f>
        <v>0</v>
      </c>
      <c r="D969" s="5" t="str">
        <f>IFERROR(IF(C969="","",INDEX('Employee Master'!$B$5:$B$104,MATCH(C969,'Employee Master'!$A$5:$A$104,0))),"")</f>
        <v/>
      </c>
      <c r="E969" s="5" t="s">
        <v>315</v>
      </c>
      <c r="F969" s="5">
        <f>'Training Register'!C69</f>
        <v>0</v>
      </c>
      <c r="G969" s="5" t="str">
        <f>IF(F969="","",IF(ISNUMBER(MATCH(F969,Setup!$J$6:$J$1000,0)),"OK","ORPHAN"))</f>
        <v>ORPHAN</v>
      </c>
    </row>
    <row r="970" spans="1:7" ht="15" customHeight="1" x14ac:dyDescent="0.35">
      <c r="A970" s="5" t="s">
        <v>313</v>
      </c>
      <c r="B970" s="5" t="s">
        <v>414</v>
      </c>
      <c r="C970" s="5">
        <f>'Training Register'!A70</f>
        <v>0</v>
      </c>
      <c r="D970" s="5" t="str">
        <f>IFERROR(IF(C970="","",INDEX('Employee Master'!$B$5:$B$104,MATCH(C970,'Employee Master'!$A$5:$A$104,0))),"")</f>
        <v/>
      </c>
      <c r="E970" s="5" t="s">
        <v>315</v>
      </c>
      <c r="F970" s="5">
        <f>'Training Register'!C70</f>
        <v>0</v>
      </c>
      <c r="G970" s="5" t="str">
        <f>IF(F970="","",IF(ISNUMBER(MATCH(F970,Setup!$J$6:$J$1000,0)),"OK","ORPHAN"))</f>
        <v>ORPHAN</v>
      </c>
    </row>
    <row r="971" spans="1:7" ht="15" customHeight="1" x14ac:dyDescent="0.35">
      <c r="A971" s="5" t="s">
        <v>313</v>
      </c>
      <c r="B971" s="5" t="s">
        <v>415</v>
      </c>
      <c r="C971" s="5">
        <f>'Training Register'!A71</f>
        <v>0</v>
      </c>
      <c r="D971" s="5" t="str">
        <f>IFERROR(IF(C971="","",INDEX('Employee Master'!$B$5:$B$104,MATCH(C971,'Employee Master'!$A$5:$A$104,0))),"")</f>
        <v/>
      </c>
      <c r="E971" s="5" t="s">
        <v>315</v>
      </c>
      <c r="F971" s="5">
        <f>'Training Register'!C71</f>
        <v>0</v>
      </c>
      <c r="G971" s="5" t="str">
        <f>IF(F971="","",IF(ISNUMBER(MATCH(F971,Setup!$J$6:$J$1000,0)),"OK","ORPHAN"))</f>
        <v>ORPHAN</v>
      </c>
    </row>
    <row r="972" spans="1:7" ht="15" customHeight="1" x14ac:dyDescent="0.35">
      <c r="A972" s="5" t="s">
        <v>313</v>
      </c>
      <c r="B972" s="5" t="s">
        <v>416</v>
      </c>
      <c r="C972" s="5">
        <f>'Training Register'!A72</f>
        <v>0</v>
      </c>
      <c r="D972" s="5" t="str">
        <f>IFERROR(IF(C972="","",INDEX('Employee Master'!$B$5:$B$104,MATCH(C972,'Employee Master'!$A$5:$A$104,0))),"")</f>
        <v/>
      </c>
      <c r="E972" s="5" t="s">
        <v>315</v>
      </c>
      <c r="F972" s="5">
        <f>'Training Register'!C72</f>
        <v>0</v>
      </c>
      <c r="G972" s="5" t="str">
        <f>IF(F972="","",IF(ISNUMBER(MATCH(F972,Setup!$J$6:$J$1000,0)),"OK","ORPHAN"))</f>
        <v>ORPHAN</v>
      </c>
    </row>
    <row r="973" spans="1:7" ht="15" customHeight="1" x14ac:dyDescent="0.35">
      <c r="A973" s="5" t="s">
        <v>313</v>
      </c>
      <c r="B973" s="5" t="s">
        <v>417</v>
      </c>
      <c r="C973" s="5">
        <f>'Training Register'!A73</f>
        <v>0</v>
      </c>
      <c r="D973" s="5" t="str">
        <f>IFERROR(IF(C973="","",INDEX('Employee Master'!$B$5:$B$104,MATCH(C973,'Employee Master'!$A$5:$A$104,0))),"")</f>
        <v/>
      </c>
      <c r="E973" s="5" t="s">
        <v>315</v>
      </c>
      <c r="F973" s="5">
        <f>'Training Register'!C73</f>
        <v>0</v>
      </c>
      <c r="G973" s="5" t="str">
        <f>IF(F973="","",IF(ISNUMBER(MATCH(F973,Setup!$J$6:$J$1000,0)),"OK","ORPHAN"))</f>
        <v>ORPHAN</v>
      </c>
    </row>
    <row r="974" spans="1:7" ht="15" customHeight="1" x14ac:dyDescent="0.35">
      <c r="A974" s="5" t="s">
        <v>313</v>
      </c>
      <c r="B974" s="5" t="s">
        <v>418</v>
      </c>
      <c r="C974" s="5">
        <f>'Training Register'!A74</f>
        <v>0</v>
      </c>
      <c r="D974" s="5" t="str">
        <f>IFERROR(IF(C974="","",INDEX('Employee Master'!$B$5:$B$104,MATCH(C974,'Employee Master'!$A$5:$A$104,0))),"")</f>
        <v/>
      </c>
      <c r="E974" s="5" t="s">
        <v>315</v>
      </c>
      <c r="F974" s="5">
        <f>'Training Register'!C74</f>
        <v>0</v>
      </c>
      <c r="G974" s="5" t="str">
        <f>IF(F974="","",IF(ISNUMBER(MATCH(F974,Setup!$J$6:$J$1000,0)),"OK","ORPHAN"))</f>
        <v>ORPHAN</v>
      </c>
    </row>
    <row r="975" spans="1:7" ht="15" customHeight="1" x14ac:dyDescent="0.35">
      <c r="A975" s="5" t="s">
        <v>313</v>
      </c>
      <c r="B975" s="5" t="s">
        <v>419</v>
      </c>
      <c r="C975" s="5">
        <f>'Training Register'!A75</f>
        <v>0</v>
      </c>
      <c r="D975" s="5" t="str">
        <f>IFERROR(IF(C975="","",INDEX('Employee Master'!$B$5:$B$104,MATCH(C975,'Employee Master'!$A$5:$A$104,0))),"")</f>
        <v/>
      </c>
      <c r="E975" s="5" t="s">
        <v>315</v>
      </c>
      <c r="F975" s="5">
        <f>'Training Register'!C75</f>
        <v>0</v>
      </c>
      <c r="G975" s="5" t="str">
        <f>IF(F975="","",IF(ISNUMBER(MATCH(F975,Setup!$J$6:$J$1000,0)),"OK","ORPHAN"))</f>
        <v>ORPHAN</v>
      </c>
    </row>
    <row r="976" spans="1:7" ht="15" customHeight="1" x14ac:dyDescent="0.35">
      <c r="A976" s="5" t="s">
        <v>313</v>
      </c>
      <c r="B976" s="5" t="s">
        <v>420</v>
      </c>
      <c r="C976" s="5">
        <f>'Training Register'!A76</f>
        <v>0</v>
      </c>
      <c r="D976" s="5" t="str">
        <f>IFERROR(IF(C976="","",INDEX('Employee Master'!$B$5:$B$104,MATCH(C976,'Employee Master'!$A$5:$A$104,0))),"")</f>
        <v/>
      </c>
      <c r="E976" s="5" t="s">
        <v>315</v>
      </c>
      <c r="F976" s="5">
        <f>'Training Register'!C76</f>
        <v>0</v>
      </c>
      <c r="G976" s="5" t="str">
        <f>IF(F976="","",IF(ISNUMBER(MATCH(F976,Setup!$J$6:$J$1000,0)),"OK","ORPHAN"))</f>
        <v>ORPHAN</v>
      </c>
    </row>
    <row r="977" spans="1:7" ht="15" customHeight="1" x14ac:dyDescent="0.35">
      <c r="A977" s="5" t="s">
        <v>313</v>
      </c>
      <c r="B977" s="5" t="s">
        <v>421</v>
      </c>
      <c r="C977" s="5">
        <f>'Training Register'!A77</f>
        <v>0</v>
      </c>
      <c r="D977" s="5" t="str">
        <f>IFERROR(IF(C977="","",INDEX('Employee Master'!$B$5:$B$104,MATCH(C977,'Employee Master'!$A$5:$A$104,0))),"")</f>
        <v/>
      </c>
      <c r="E977" s="5" t="s">
        <v>315</v>
      </c>
      <c r="F977" s="5">
        <f>'Training Register'!C77</f>
        <v>0</v>
      </c>
      <c r="G977" s="5" t="str">
        <f>IF(F977="","",IF(ISNUMBER(MATCH(F977,Setup!$J$6:$J$1000,0)),"OK","ORPHAN"))</f>
        <v>ORPHAN</v>
      </c>
    </row>
    <row r="978" spans="1:7" ht="15" customHeight="1" x14ac:dyDescent="0.35">
      <c r="A978" s="5" t="s">
        <v>313</v>
      </c>
      <c r="B978" s="5" t="s">
        <v>422</v>
      </c>
      <c r="C978" s="5">
        <f>'Training Register'!A78</f>
        <v>0</v>
      </c>
      <c r="D978" s="5" t="str">
        <f>IFERROR(IF(C978="","",INDEX('Employee Master'!$B$5:$B$104,MATCH(C978,'Employee Master'!$A$5:$A$104,0))),"")</f>
        <v/>
      </c>
      <c r="E978" s="5" t="s">
        <v>315</v>
      </c>
      <c r="F978" s="5">
        <f>'Training Register'!C78</f>
        <v>0</v>
      </c>
      <c r="G978" s="5" t="str">
        <f>IF(F978="","",IF(ISNUMBER(MATCH(F978,Setup!$J$6:$J$1000,0)),"OK","ORPHAN"))</f>
        <v>ORPHAN</v>
      </c>
    </row>
    <row r="979" spans="1:7" ht="15" customHeight="1" x14ac:dyDescent="0.35">
      <c r="A979" s="5" t="s">
        <v>313</v>
      </c>
      <c r="B979" s="5" t="s">
        <v>423</v>
      </c>
      <c r="C979" s="5">
        <f>'Training Register'!A79</f>
        <v>0</v>
      </c>
      <c r="D979" s="5" t="str">
        <f>IFERROR(IF(C979="","",INDEX('Employee Master'!$B$5:$B$104,MATCH(C979,'Employee Master'!$A$5:$A$104,0))),"")</f>
        <v/>
      </c>
      <c r="E979" s="5" t="s">
        <v>315</v>
      </c>
      <c r="F979" s="5">
        <f>'Training Register'!C79</f>
        <v>0</v>
      </c>
      <c r="G979" s="5" t="str">
        <f>IF(F979="","",IF(ISNUMBER(MATCH(F979,Setup!$J$6:$J$1000,0)),"OK","ORPHAN"))</f>
        <v>ORPHAN</v>
      </c>
    </row>
    <row r="980" spans="1:7" ht="15" customHeight="1" x14ac:dyDescent="0.35">
      <c r="A980" s="5" t="s">
        <v>313</v>
      </c>
      <c r="B980" s="5" t="s">
        <v>424</v>
      </c>
      <c r="C980" s="5">
        <f>'Training Register'!A80</f>
        <v>0</v>
      </c>
      <c r="D980" s="5" t="str">
        <f>IFERROR(IF(C980="","",INDEX('Employee Master'!$B$5:$B$104,MATCH(C980,'Employee Master'!$A$5:$A$104,0))),"")</f>
        <v/>
      </c>
      <c r="E980" s="5" t="s">
        <v>315</v>
      </c>
      <c r="F980" s="5">
        <f>'Training Register'!C80</f>
        <v>0</v>
      </c>
      <c r="G980" s="5" t="str">
        <f>IF(F980="","",IF(ISNUMBER(MATCH(F980,Setup!$J$6:$J$1000,0)),"OK","ORPHAN"))</f>
        <v>ORPHAN</v>
      </c>
    </row>
    <row r="981" spans="1:7" ht="15" customHeight="1" x14ac:dyDescent="0.35">
      <c r="A981" s="5" t="s">
        <v>313</v>
      </c>
      <c r="B981" s="5" t="s">
        <v>425</v>
      </c>
      <c r="C981" s="5">
        <f>'Training Register'!A81</f>
        <v>0</v>
      </c>
      <c r="D981" s="5" t="str">
        <f>IFERROR(IF(C981="","",INDEX('Employee Master'!$B$5:$B$104,MATCH(C981,'Employee Master'!$A$5:$A$104,0))),"")</f>
        <v/>
      </c>
      <c r="E981" s="5" t="s">
        <v>315</v>
      </c>
      <c r="F981" s="5">
        <f>'Training Register'!C81</f>
        <v>0</v>
      </c>
      <c r="G981" s="5" t="str">
        <f>IF(F981="","",IF(ISNUMBER(MATCH(F981,Setup!$J$6:$J$1000,0)),"OK","ORPHAN"))</f>
        <v>ORPHAN</v>
      </c>
    </row>
    <row r="982" spans="1:7" ht="15" customHeight="1" x14ac:dyDescent="0.35">
      <c r="A982" s="5" t="s">
        <v>313</v>
      </c>
      <c r="B982" s="5" t="s">
        <v>426</v>
      </c>
      <c r="C982" s="5">
        <f>'Training Register'!A82</f>
        <v>0</v>
      </c>
      <c r="D982" s="5" t="str">
        <f>IFERROR(IF(C982="","",INDEX('Employee Master'!$B$5:$B$104,MATCH(C982,'Employee Master'!$A$5:$A$104,0))),"")</f>
        <v/>
      </c>
      <c r="E982" s="5" t="s">
        <v>315</v>
      </c>
      <c r="F982" s="5">
        <f>'Training Register'!C82</f>
        <v>0</v>
      </c>
      <c r="G982" s="5" t="str">
        <f>IF(F982="","",IF(ISNUMBER(MATCH(F982,Setup!$J$6:$J$1000,0)),"OK","ORPHAN"))</f>
        <v>ORPHAN</v>
      </c>
    </row>
    <row r="983" spans="1:7" ht="15" customHeight="1" x14ac:dyDescent="0.35">
      <c r="A983" s="5" t="s">
        <v>313</v>
      </c>
      <c r="B983" s="5" t="s">
        <v>427</v>
      </c>
      <c r="C983" s="5">
        <f>'Training Register'!A83</f>
        <v>0</v>
      </c>
      <c r="D983" s="5" t="str">
        <f>IFERROR(IF(C983="","",INDEX('Employee Master'!$B$5:$B$104,MATCH(C983,'Employee Master'!$A$5:$A$104,0))),"")</f>
        <v/>
      </c>
      <c r="E983" s="5" t="s">
        <v>315</v>
      </c>
      <c r="F983" s="5">
        <f>'Training Register'!C83</f>
        <v>0</v>
      </c>
      <c r="G983" s="5" t="str">
        <f>IF(F983="","",IF(ISNUMBER(MATCH(F983,Setup!$J$6:$J$1000,0)),"OK","ORPHAN"))</f>
        <v>ORPHAN</v>
      </c>
    </row>
    <row r="984" spans="1:7" ht="15" customHeight="1" x14ac:dyDescent="0.35">
      <c r="A984" s="5" t="s">
        <v>313</v>
      </c>
      <c r="B984" s="5" t="s">
        <v>428</v>
      </c>
      <c r="C984" s="5">
        <f>'Training Register'!A84</f>
        <v>0</v>
      </c>
      <c r="D984" s="5" t="str">
        <f>IFERROR(IF(C984="","",INDEX('Employee Master'!$B$5:$B$104,MATCH(C984,'Employee Master'!$A$5:$A$104,0))),"")</f>
        <v/>
      </c>
      <c r="E984" s="5" t="s">
        <v>315</v>
      </c>
      <c r="F984" s="5">
        <f>'Training Register'!C84</f>
        <v>0</v>
      </c>
      <c r="G984" s="5" t="str">
        <f>IF(F984="","",IF(ISNUMBER(MATCH(F984,Setup!$J$6:$J$1000,0)),"OK","ORPHAN"))</f>
        <v>ORPHAN</v>
      </c>
    </row>
    <row r="985" spans="1:7" ht="15" customHeight="1" x14ac:dyDescent="0.35">
      <c r="A985" s="5" t="s">
        <v>313</v>
      </c>
      <c r="B985" s="5" t="s">
        <v>429</v>
      </c>
      <c r="C985" s="5">
        <f>'Training Register'!A85</f>
        <v>0</v>
      </c>
      <c r="D985" s="5" t="str">
        <f>IFERROR(IF(C985="","",INDEX('Employee Master'!$B$5:$B$104,MATCH(C985,'Employee Master'!$A$5:$A$104,0))),"")</f>
        <v/>
      </c>
      <c r="E985" s="5" t="s">
        <v>315</v>
      </c>
      <c r="F985" s="5">
        <f>'Training Register'!C85</f>
        <v>0</v>
      </c>
      <c r="G985" s="5" t="str">
        <f>IF(F985="","",IF(ISNUMBER(MATCH(F985,Setup!$J$6:$J$1000,0)),"OK","ORPHAN"))</f>
        <v>ORPHAN</v>
      </c>
    </row>
    <row r="986" spans="1:7" ht="15" customHeight="1" x14ac:dyDescent="0.35">
      <c r="A986" s="5" t="s">
        <v>313</v>
      </c>
      <c r="B986" s="5" t="s">
        <v>430</v>
      </c>
      <c r="C986" s="5">
        <f>'Training Register'!A86</f>
        <v>0</v>
      </c>
      <c r="D986" s="5" t="str">
        <f>IFERROR(IF(C986="","",INDEX('Employee Master'!$B$5:$B$104,MATCH(C986,'Employee Master'!$A$5:$A$104,0))),"")</f>
        <v/>
      </c>
      <c r="E986" s="5" t="s">
        <v>315</v>
      </c>
      <c r="F986" s="5">
        <f>'Training Register'!C86</f>
        <v>0</v>
      </c>
      <c r="G986" s="5" t="str">
        <f>IF(F986="","",IF(ISNUMBER(MATCH(F986,Setup!$J$6:$J$1000,0)),"OK","ORPHAN"))</f>
        <v>ORPHAN</v>
      </c>
    </row>
    <row r="987" spans="1:7" ht="15" customHeight="1" x14ac:dyDescent="0.35">
      <c r="A987" s="5" t="s">
        <v>313</v>
      </c>
      <c r="B987" s="5" t="s">
        <v>431</v>
      </c>
      <c r="C987" s="5">
        <f>'Training Register'!A87</f>
        <v>0</v>
      </c>
      <c r="D987" s="5" t="str">
        <f>IFERROR(IF(C987="","",INDEX('Employee Master'!$B$5:$B$104,MATCH(C987,'Employee Master'!$A$5:$A$104,0))),"")</f>
        <v/>
      </c>
      <c r="E987" s="5" t="s">
        <v>315</v>
      </c>
      <c r="F987" s="5">
        <f>'Training Register'!C87</f>
        <v>0</v>
      </c>
      <c r="G987" s="5" t="str">
        <f>IF(F987="","",IF(ISNUMBER(MATCH(F987,Setup!$J$6:$J$1000,0)),"OK","ORPHAN"))</f>
        <v>ORPHAN</v>
      </c>
    </row>
    <row r="988" spans="1:7" ht="15" customHeight="1" x14ac:dyDescent="0.35">
      <c r="A988" s="5" t="s">
        <v>313</v>
      </c>
      <c r="B988" s="5" t="s">
        <v>432</v>
      </c>
      <c r="C988" s="5">
        <f>'Training Register'!A88</f>
        <v>0</v>
      </c>
      <c r="D988" s="5" t="str">
        <f>IFERROR(IF(C988="","",INDEX('Employee Master'!$B$5:$B$104,MATCH(C988,'Employee Master'!$A$5:$A$104,0))),"")</f>
        <v/>
      </c>
      <c r="E988" s="5" t="s">
        <v>315</v>
      </c>
      <c r="F988" s="5">
        <f>'Training Register'!C88</f>
        <v>0</v>
      </c>
      <c r="G988" s="5" t="str">
        <f>IF(F988="","",IF(ISNUMBER(MATCH(F988,Setup!$J$6:$J$1000,0)),"OK","ORPHAN"))</f>
        <v>ORPHAN</v>
      </c>
    </row>
    <row r="989" spans="1:7" ht="15" customHeight="1" x14ac:dyDescent="0.35">
      <c r="A989" s="5" t="s">
        <v>313</v>
      </c>
      <c r="B989" s="5" t="s">
        <v>433</v>
      </c>
      <c r="C989" s="5">
        <f>'Training Register'!A89</f>
        <v>0</v>
      </c>
      <c r="D989" s="5" t="str">
        <f>IFERROR(IF(C989="","",INDEX('Employee Master'!$B$5:$B$104,MATCH(C989,'Employee Master'!$A$5:$A$104,0))),"")</f>
        <v/>
      </c>
      <c r="E989" s="5" t="s">
        <v>315</v>
      </c>
      <c r="F989" s="5">
        <f>'Training Register'!C89</f>
        <v>0</v>
      </c>
      <c r="G989" s="5" t="str">
        <f>IF(F989="","",IF(ISNUMBER(MATCH(F989,Setup!$J$6:$J$1000,0)),"OK","ORPHAN"))</f>
        <v>ORPHAN</v>
      </c>
    </row>
    <row r="990" spans="1:7" ht="15" customHeight="1" x14ac:dyDescent="0.35">
      <c r="A990" s="5" t="s">
        <v>313</v>
      </c>
      <c r="B990" s="5" t="s">
        <v>434</v>
      </c>
      <c r="C990" s="5">
        <f>'Training Register'!A90</f>
        <v>0</v>
      </c>
      <c r="D990" s="5" t="str">
        <f>IFERROR(IF(C990="","",INDEX('Employee Master'!$B$5:$B$104,MATCH(C990,'Employee Master'!$A$5:$A$104,0))),"")</f>
        <v/>
      </c>
      <c r="E990" s="5" t="s">
        <v>315</v>
      </c>
      <c r="F990" s="5">
        <f>'Training Register'!C90</f>
        <v>0</v>
      </c>
      <c r="G990" s="5" t="str">
        <f>IF(F990="","",IF(ISNUMBER(MATCH(F990,Setup!$J$6:$J$1000,0)),"OK","ORPHAN"))</f>
        <v>ORPHAN</v>
      </c>
    </row>
    <row r="991" spans="1:7" ht="15" customHeight="1" x14ac:dyDescent="0.35">
      <c r="A991" s="5" t="s">
        <v>313</v>
      </c>
      <c r="B991" s="5" t="s">
        <v>435</v>
      </c>
      <c r="C991" s="5">
        <f>'Training Register'!A91</f>
        <v>0</v>
      </c>
      <c r="D991" s="5" t="str">
        <f>IFERROR(IF(C991="","",INDEX('Employee Master'!$B$5:$B$104,MATCH(C991,'Employee Master'!$A$5:$A$104,0))),"")</f>
        <v/>
      </c>
      <c r="E991" s="5" t="s">
        <v>315</v>
      </c>
      <c r="F991" s="5">
        <f>'Training Register'!C91</f>
        <v>0</v>
      </c>
      <c r="G991" s="5" t="str">
        <f>IF(F991="","",IF(ISNUMBER(MATCH(F991,Setup!$J$6:$J$1000,0)),"OK","ORPHAN"))</f>
        <v>ORPHAN</v>
      </c>
    </row>
    <row r="992" spans="1:7" ht="15" customHeight="1" x14ac:dyDescent="0.35">
      <c r="A992" s="5" t="s">
        <v>313</v>
      </c>
      <c r="B992" s="5" t="s">
        <v>436</v>
      </c>
      <c r="C992" s="5">
        <f>'Training Register'!A92</f>
        <v>0</v>
      </c>
      <c r="D992" s="5" t="str">
        <f>IFERROR(IF(C992="","",INDEX('Employee Master'!$B$5:$B$104,MATCH(C992,'Employee Master'!$A$5:$A$104,0))),"")</f>
        <v/>
      </c>
      <c r="E992" s="5" t="s">
        <v>315</v>
      </c>
      <c r="F992" s="5">
        <f>'Training Register'!C92</f>
        <v>0</v>
      </c>
      <c r="G992" s="5" t="str">
        <f>IF(F992="","",IF(ISNUMBER(MATCH(F992,Setup!$J$6:$J$1000,0)),"OK","ORPHAN"))</f>
        <v>ORPHAN</v>
      </c>
    </row>
    <row r="993" spans="1:7" ht="15" customHeight="1" x14ac:dyDescent="0.35">
      <c r="A993" s="5" t="s">
        <v>313</v>
      </c>
      <c r="B993" s="5" t="s">
        <v>437</v>
      </c>
      <c r="C993" s="5">
        <f>'Training Register'!A93</f>
        <v>0</v>
      </c>
      <c r="D993" s="5" t="str">
        <f>IFERROR(IF(C993="","",INDEX('Employee Master'!$B$5:$B$104,MATCH(C993,'Employee Master'!$A$5:$A$104,0))),"")</f>
        <v/>
      </c>
      <c r="E993" s="5" t="s">
        <v>315</v>
      </c>
      <c r="F993" s="5">
        <f>'Training Register'!C93</f>
        <v>0</v>
      </c>
      <c r="G993" s="5" t="str">
        <f>IF(F993="","",IF(ISNUMBER(MATCH(F993,Setup!$J$6:$J$1000,0)),"OK","ORPHAN"))</f>
        <v>ORPHAN</v>
      </c>
    </row>
    <row r="994" spans="1:7" ht="15" customHeight="1" x14ac:dyDescent="0.35">
      <c r="A994" s="5" t="s">
        <v>313</v>
      </c>
      <c r="B994" s="5" t="s">
        <v>438</v>
      </c>
      <c r="C994" s="5">
        <f>'Training Register'!A94</f>
        <v>0</v>
      </c>
      <c r="D994" s="5" t="str">
        <f>IFERROR(IF(C994="","",INDEX('Employee Master'!$B$5:$B$104,MATCH(C994,'Employee Master'!$A$5:$A$104,0))),"")</f>
        <v/>
      </c>
      <c r="E994" s="5" t="s">
        <v>315</v>
      </c>
      <c r="F994" s="5">
        <f>'Training Register'!C94</f>
        <v>0</v>
      </c>
      <c r="G994" s="5" t="str">
        <f>IF(F994="","",IF(ISNUMBER(MATCH(F994,Setup!$J$6:$J$1000,0)),"OK","ORPHAN"))</f>
        <v>ORPHAN</v>
      </c>
    </row>
    <row r="995" spans="1:7" ht="15" customHeight="1" x14ac:dyDescent="0.35">
      <c r="A995" s="5" t="s">
        <v>313</v>
      </c>
      <c r="B995" s="5" t="s">
        <v>439</v>
      </c>
      <c r="C995" s="5">
        <f>'Training Register'!A95</f>
        <v>0</v>
      </c>
      <c r="D995" s="5" t="str">
        <f>IFERROR(IF(C995="","",INDEX('Employee Master'!$B$5:$B$104,MATCH(C995,'Employee Master'!$A$5:$A$104,0))),"")</f>
        <v/>
      </c>
      <c r="E995" s="5" t="s">
        <v>315</v>
      </c>
      <c r="F995" s="5">
        <f>'Training Register'!C95</f>
        <v>0</v>
      </c>
      <c r="G995" s="5" t="str">
        <f>IF(F995="","",IF(ISNUMBER(MATCH(F995,Setup!$J$6:$J$1000,0)),"OK","ORPHAN"))</f>
        <v>ORPHAN</v>
      </c>
    </row>
    <row r="996" spans="1:7" ht="15" customHeight="1" x14ac:dyDescent="0.35">
      <c r="A996" s="5" t="s">
        <v>313</v>
      </c>
      <c r="B996" s="5" t="s">
        <v>440</v>
      </c>
      <c r="C996" s="5">
        <f>'Training Register'!A96</f>
        <v>0</v>
      </c>
      <c r="D996" s="5" t="str">
        <f>IFERROR(IF(C996="","",INDEX('Employee Master'!$B$5:$B$104,MATCH(C996,'Employee Master'!$A$5:$A$104,0))),"")</f>
        <v/>
      </c>
      <c r="E996" s="5" t="s">
        <v>315</v>
      </c>
      <c r="F996" s="5">
        <f>'Training Register'!C96</f>
        <v>0</v>
      </c>
      <c r="G996" s="5" t="str">
        <f>IF(F996="","",IF(ISNUMBER(MATCH(F996,Setup!$J$6:$J$1000,0)),"OK","ORPHAN"))</f>
        <v>ORPHAN</v>
      </c>
    </row>
    <row r="997" spans="1:7" ht="15" customHeight="1" x14ac:dyDescent="0.35">
      <c r="A997" s="5" t="s">
        <v>313</v>
      </c>
      <c r="B997" s="5" t="s">
        <v>441</v>
      </c>
      <c r="C997" s="5">
        <f>'Training Register'!A97</f>
        <v>0</v>
      </c>
      <c r="D997" s="5" t="str">
        <f>IFERROR(IF(C997="","",INDEX('Employee Master'!$B$5:$B$104,MATCH(C997,'Employee Master'!$A$5:$A$104,0))),"")</f>
        <v/>
      </c>
      <c r="E997" s="5" t="s">
        <v>315</v>
      </c>
      <c r="F997" s="5">
        <f>'Training Register'!C97</f>
        <v>0</v>
      </c>
      <c r="G997" s="5" t="str">
        <f>IF(F997="","",IF(ISNUMBER(MATCH(F997,Setup!$J$6:$J$1000,0)),"OK","ORPHAN"))</f>
        <v>ORPHAN</v>
      </c>
    </row>
    <row r="998" spans="1:7" ht="15" customHeight="1" x14ac:dyDescent="0.35">
      <c r="A998" s="5" t="s">
        <v>313</v>
      </c>
      <c r="B998" s="5" t="s">
        <v>442</v>
      </c>
      <c r="C998" s="5">
        <f>'Training Register'!A98</f>
        <v>0</v>
      </c>
      <c r="D998" s="5" t="str">
        <f>IFERROR(IF(C998="","",INDEX('Employee Master'!$B$5:$B$104,MATCH(C998,'Employee Master'!$A$5:$A$104,0))),"")</f>
        <v/>
      </c>
      <c r="E998" s="5" t="s">
        <v>315</v>
      </c>
      <c r="F998" s="5">
        <f>'Training Register'!C98</f>
        <v>0</v>
      </c>
      <c r="G998" s="5" t="str">
        <f>IF(F998="","",IF(ISNUMBER(MATCH(F998,Setup!$J$6:$J$1000,0)),"OK","ORPHAN"))</f>
        <v>ORPHAN</v>
      </c>
    </row>
    <row r="999" spans="1:7" ht="15" customHeight="1" x14ac:dyDescent="0.35">
      <c r="A999" s="5" t="s">
        <v>313</v>
      </c>
      <c r="B999" s="5" t="s">
        <v>443</v>
      </c>
      <c r="C999" s="5">
        <f>'Training Register'!A99</f>
        <v>0</v>
      </c>
      <c r="D999" s="5" t="str">
        <f>IFERROR(IF(C999="","",INDEX('Employee Master'!$B$5:$B$104,MATCH(C999,'Employee Master'!$A$5:$A$104,0))),"")</f>
        <v/>
      </c>
      <c r="E999" s="5" t="s">
        <v>315</v>
      </c>
      <c r="F999" s="5">
        <f>'Training Register'!C99</f>
        <v>0</v>
      </c>
      <c r="G999" s="5" t="str">
        <f>IF(F999="","",IF(ISNUMBER(MATCH(F999,Setup!$J$6:$J$1000,0)),"OK","ORPHAN"))</f>
        <v>ORPHAN</v>
      </c>
    </row>
    <row r="1000" spans="1:7" ht="15" customHeight="1" x14ac:dyDescent="0.35">
      <c r="A1000" s="5" t="s">
        <v>313</v>
      </c>
      <c r="B1000" s="5" t="s">
        <v>444</v>
      </c>
      <c r="C1000" s="5">
        <f>'Training Register'!A100</f>
        <v>0</v>
      </c>
      <c r="D1000" s="5" t="str">
        <f>IFERROR(IF(C1000="","",INDEX('Employee Master'!$B$5:$B$104,MATCH(C1000,'Employee Master'!$A$5:$A$104,0))),"")</f>
        <v/>
      </c>
      <c r="E1000" s="5" t="s">
        <v>315</v>
      </c>
      <c r="F1000" s="5">
        <f>'Training Register'!C100</f>
        <v>0</v>
      </c>
      <c r="G1000" s="5" t="str">
        <f>IF(F1000="","",IF(ISNUMBER(MATCH(F1000,Setup!$J$6:$J$1000,0)),"OK","ORPHAN"))</f>
        <v>ORPHAN</v>
      </c>
    </row>
    <row r="1001" spans="1:7" ht="15" customHeight="1" x14ac:dyDescent="0.35">
      <c r="A1001" s="5" t="s">
        <v>313</v>
      </c>
      <c r="B1001" s="5" t="s">
        <v>445</v>
      </c>
      <c r="C1001" s="5">
        <f>'Training Register'!A101</f>
        <v>0</v>
      </c>
      <c r="D1001" s="5" t="str">
        <f>IFERROR(IF(C1001="","",INDEX('Employee Master'!$B$5:$B$104,MATCH(C1001,'Employee Master'!$A$5:$A$104,0))),"")</f>
        <v/>
      </c>
      <c r="E1001" s="5" t="s">
        <v>315</v>
      </c>
      <c r="F1001" s="5">
        <f>'Training Register'!C101</f>
        <v>0</v>
      </c>
      <c r="G1001" s="5" t="str">
        <f>IF(F1001="","",IF(ISNUMBER(MATCH(F1001,Setup!$J$6:$J$1000,0)),"OK","ORPHAN"))</f>
        <v>ORPHAN</v>
      </c>
    </row>
    <row r="1002" spans="1:7" ht="15" customHeight="1" x14ac:dyDescent="0.35">
      <c r="A1002" s="5" t="s">
        <v>313</v>
      </c>
      <c r="B1002" s="5" t="s">
        <v>446</v>
      </c>
      <c r="C1002" s="5">
        <f>'Training Register'!A102</f>
        <v>0</v>
      </c>
      <c r="D1002" s="5" t="str">
        <f>IFERROR(IF(C1002="","",INDEX('Employee Master'!$B$5:$B$104,MATCH(C1002,'Employee Master'!$A$5:$A$104,0))),"")</f>
        <v/>
      </c>
      <c r="E1002" s="5" t="s">
        <v>315</v>
      </c>
      <c r="F1002" s="5">
        <f>'Training Register'!C102</f>
        <v>0</v>
      </c>
      <c r="G1002" s="5" t="str">
        <f>IF(F1002="","",IF(ISNUMBER(MATCH(F1002,Setup!$J$6:$J$1000,0)),"OK","ORPHAN"))</f>
        <v>ORPHAN</v>
      </c>
    </row>
    <row r="1003" spans="1:7" ht="15" customHeight="1" x14ac:dyDescent="0.35">
      <c r="A1003" s="5" t="s">
        <v>313</v>
      </c>
      <c r="B1003" s="5" t="s">
        <v>447</v>
      </c>
      <c r="C1003" s="5">
        <f>'Training Register'!A103</f>
        <v>0</v>
      </c>
      <c r="D1003" s="5" t="str">
        <f>IFERROR(IF(C1003="","",INDEX('Employee Master'!$B$5:$B$104,MATCH(C1003,'Employee Master'!$A$5:$A$104,0))),"")</f>
        <v/>
      </c>
      <c r="E1003" s="5" t="s">
        <v>315</v>
      </c>
      <c r="F1003" s="5">
        <f>'Training Register'!C103</f>
        <v>0</v>
      </c>
      <c r="G1003" s="5" t="str">
        <f>IF(F1003="","",IF(ISNUMBER(MATCH(F1003,Setup!$J$6:$J$1000,0)),"OK","ORPHAN"))</f>
        <v>ORPHAN</v>
      </c>
    </row>
    <row r="1004" spans="1:7" ht="15" customHeight="1" x14ac:dyDescent="0.35">
      <c r="A1004" s="5" t="s">
        <v>313</v>
      </c>
      <c r="B1004" s="5" t="s">
        <v>448</v>
      </c>
      <c r="C1004" s="5">
        <f>'Training Register'!A104</f>
        <v>0</v>
      </c>
      <c r="D1004" s="5" t="str">
        <f>IFERROR(IF(C1004="","",INDEX('Employee Master'!$B$5:$B$104,MATCH(C1004,'Employee Master'!$A$5:$A$104,0))),"")</f>
        <v/>
      </c>
      <c r="E1004" s="5" t="s">
        <v>315</v>
      </c>
      <c r="F1004" s="5">
        <f>'Training Register'!C104</f>
        <v>0</v>
      </c>
      <c r="G1004" s="5" t="str">
        <f>IF(F1004="","",IF(ISNUMBER(MATCH(F1004,Setup!$J$6:$J$1000,0)),"OK","ORPHAN"))</f>
        <v>ORPHAN</v>
      </c>
    </row>
    <row r="1005" spans="1:7" ht="15" customHeight="1" x14ac:dyDescent="0.35">
      <c r="A1005" s="5" t="s">
        <v>313</v>
      </c>
      <c r="B1005" s="5" t="s">
        <v>950</v>
      </c>
      <c r="C1005" s="5">
        <f>'Training Register'!A105</f>
        <v>0</v>
      </c>
      <c r="D1005" s="5" t="str">
        <f>IFERROR(IF(C1005="","",INDEX('Employee Master'!$B$5:$B$104,MATCH(C1005,'Employee Master'!$A$5:$A$104,0))),"")</f>
        <v/>
      </c>
      <c r="E1005" s="5" t="s">
        <v>315</v>
      </c>
      <c r="F1005" s="5">
        <f>'Training Register'!C105</f>
        <v>0</v>
      </c>
      <c r="G1005" s="5" t="str">
        <f>IF(F1005="","",IF(ISNUMBER(MATCH(F1005,Setup!$J$6:$J$1000,0)),"OK","ORPHAN"))</f>
        <v>ORPHAN</v>
      </c>
    </row>
    <row r="1006" spans="1:7" ht="15" customHeight="1" x14ac:dyDescent="0.35">
      <c r="A1006" s="5" t="s">
        <v>313</v>
      </c>
      <c r="B1006" s="5" t="s">
        <v>951</v>
      </c>
      <c r="C1006" s="5">
        <f>'Training Register'!A106</f>
        <v>0</v>
      </c>
      <c r="D1006" s="5" t="str">
        <f>IFERROR(IF(C1006="","",INDEX('Employee Master'!$B$5:$B$104,MATCH(C1006,'Employee Master'!$A$5:$A$104,0))),"")</f>
        <v/>
      </c>
      <c r="E1006" s="5" t="s">
        <v>315</v>
      </c>
      <c r="F1006" s="5">
        <f>'Training Register'!C106</f>
        <v>0</v>
      </c>
      <c r="G1006" s="5" t="str">
        <f>IF(F1006="","",IF(ISNUMBER(MATCH(F1006,Setup!$J$6:$J$1000,0)),"OK","ORPHAN"))</f>
        <v>ORPHAN</v>
      </c>
    </row>
    <row r="1007" spans="1:7" ht="15" customHeight="1" x14ac:dyDescent="0.35">
      <c r="A1007" s="5" t="s">
        <v>313</v>
      </c>
      <c r="B1007" s="5" t="s">
        <v>952</v>
      </c>
      <c r="C1007" s="5">
        <f>'Training Register'!A107</f>
        <v>0</v>
      </c>
      <c r="D1007" s="5" t="str">
        <f>IFERROR(IF(C1007="","",INDEX('Employee Master'!$B$5:$B$104,MATCH(C1007,'Employee Master'!$A$5:$A$104,0))),"")</f>
        <v/>
      </c>
      <c r="E1007" s="5" t="s">
        <v>315</v>
      </c>
      <c r="F1007" s="5">
        <f>'Training Register'!C107</f>
        <v>0</v>
      </c>
      <c r="G1007" s="5" t="str">
        <f>IF(F1007="","",IF(ISNUMBER(MATCH(F1007,Setup!$J$6:$J$1000,0)),"OK","ORPHAN"))</f>
        <v>ORPHAN</v>
      </c>
    </row>
    <row r="1008" spans="1:7" ht="15" customHeight="1" x14ac:dyDescent="0.35">
      <c r="A1008" s="5" t="s">
        <v>313</v>
      </c>
      <c r="B1008" s="5" t="s">
        <v>953</v>
      </c>
      <c r="C1008" s="5">
        <f>'Training Register'!A108</f>
        <v>0</v>
      </c>
      <c r="D1008" s="5" t="str">
        <f>IFERROR(IF(C1008="","",INDEX('Employee Master'!$B$5:$B$104,MATCH(C1008,'Employee Master'!$A$5:$A$104,0))),"")</f>
        <v/>
      </c>
      <c r="E1008" s="5" t="s">
        <v>315</v>
      </c>
      <c r="F1008" s="5">
        <f>'Training Register'!C108</f>
        <v>0</v>
      </c>
      <c r="G1008" s="5" t="str">
        <f>IF(F1008="","",IF(ISNUMBER(MATCH(F1008,Setup!$J$6:$J$1000,0)),"OK","ORPHAN"))</f>
        <v>ORPHAN</v>
      </c>
    </row>
    <row r="1009" spans="1:7" ht="15" customHeight="1" x14ac:dyDescent="0.35">
      <c r="A1009" s="5" t="s">
        <v>313</v>
      </c>
      <c r="B1009" s="5" t="s">
        <v>954</v>
      </c>
      <c r="C1009" s="5">
        <f>'Training Register'!A109</f>
        <v>0</v>
      </c>
      <c r="D1009" s="5" t="str">
        <f>IFERROR(IF(C1009="","",INDEX('Employee Master'!$B$5:$B$104,MATCH(C1009,'Employee Master'!$A$5:$A$104,0))),"")</f>
        <v/>
      </c>
      <c r="E1009" s="5" t="s">
        <v>315</v>
      </c>
      <c r="F1009" s="5">
        <f>'Training Register'!C109</f>
        <v>0</v>
      </c>
      <c r="G1009" s="5" t="str">
        <f>IF(F1009="","",IF(ISNUMBER(MATCH(F1009,Setup!$J$6:$J$1000,0)),"OK","ORPHAN"))</f>
        <v>ORPHAN</v>
      </c>
    </row>
    <row r="1010" spans="1:7" ht="15" customHeight="1" x14ac:dyDescent="0.35">
      <c r="A1010" s="5" t="s">
        <v>313</v>
      </c>
      <c r="B1010" s="5" t="s">
        <v>955</v>
      </c>
      <c r="C1010" s="5">
        <f>'Training Register'!A110</f>
        <v>0</v>
      </c>
      <c r="D1010" s="5" t="str">
        <f>IFERROR(IF(C1010="","",INDEX('Employee Master'!$B$5:$B$104,MATCH(C1010,'Employee Master'!$A$5:$A$104,0))),"")</f>
        <v/>
      </c>
      <c r="E1010" s="5" t="s">
        <v>315</v>
      </c>
      <c r="F1010" s="5">
        <f>'Training Register'!C110</f>
        <v>0</v>
      </c>
      <c r="G1010" s="5" t="str">
        <f>IF(F1010="","",IF(ISNUMBER(MATCH(F1010,Setup!$J$6:$J$1000,0)),"OK","ORPHAN"))</f>
        <v>ORPHAN</v>
      </c>
    </row>
    <row r="1011" spans="1:7" ht="15" customHeight="1" x14ac:dyDescent="0.35">
      <c r="A1011" s="5" t="s">
        <v>313</v>
      </c>
      <c r="B1011" s="5" t="s">
        <v>956</v>
      </c>
      <c r="C1011" s="5">
        <f>'Training Register'!A111</f>
        <v>0</v>
      </c>
      <c r="D1011" s="5" t="str">
        <f>IFERROR(IF(C1011="","",INDEX('Employee Master'!$B$5:$B$104,MATCH(C1011,'Employee Master'!$A$5:$A$104,0))),"")</f>
        <v/>
      </c>
      <c r="E1011" s="5" t="s">
        <v>315</v>
      </c>
      <c r="F1011" s="5">
        <f>'Training Register'!C111</f>
        <v>0</v>
      </c>
      <c r="G1011" s="5" t="str">
        <f>IF(F1011="","",IF(ISNUMBER(MATCH(F1011,Setup!$J$6:$J$1000,0)),"OK","ORPHAN"))</f>
        <v>ORPHAN</v>
      </c>
    </row>
    <row r="1012" spans="1:7" ht="15" customHeight="1" x14ac:dyDescent="0.35">
      <c r="A1012" s="5" t="s">
        <v>313</v>
      </c>
      <c r="B1012" s="5" t="s">
        <v>957</v>
      </c>
      <c r="C1012" s="5">
        <f>'Training Register'!A112</f>
        <v>0</v>
      </c>
      <c r="D1012" s="5" t="str">
        <f>IFERROR(IF(C1012="","",INDEX('Employee Master'!$B$5:$B$104,MATCH(C1012,'Employee Master'!$A$5:$A$104,0))),"")</f>
        <v/>
      </c>
      <c r="E1012" s="5" t="s">
        <v>315</v>
      </c>
      <c r="F1012" s="5">
        <f>'Training Register'!C112</f>
        <v>0</v>
      </c>
      <c r="G1012" s="5" t="str">
        <f>IF(F1012="","",IF(ISNUMBER(MATCH(F1012,Setup!$J$6:$J$1000,0)),"OK","ORPHAN"))</f>
        <v>ORPHAN</v>
      </c>
    </row>
    <row r="1013" spans="1:7" ht="15" customHeight="1" x14ac:dyDescent="0.35">
      <c r="A1013" s="5" t="s">
        <v>313</v>
      </c>
      <c r="B1013" s="5" t="s">
        <v>958</v>
      </c>
      <c r="C1013" s="5">
        <f>'Training Register'!A113</f>
        <v>0</v>
      </c>
      <c r="D1013" s="5" t="str">
        <f>IFERROR(IF(C1013="","",INDEX('Employee Master'!$B$5:$B$104,MATCH(C1013,'Employee Master'!$A$5:$A$104,0))),"")</f>
        <v/>
      </c>
      <c r="E1013" s="5" t="s">
        <v>315</v>
      </c>
      <c r="F1013" s="5">
        <f>'Training Register'!C113</f>
        <v>0</v>
      </c>
      <c r="G1013" s="5" t="str">
        <f>IF(F1013="","",IF(ISNUMBER(MATCH(F1013,Setup!$J$6:$J$1000,0)),"OK","ORPHAN"))</f>
        <v>ORPHAN</v>
      </c>
    </row>
    <row r="1014" spans="1:7" ht="15" customHeight="1" x14ac:dyDescent="0.35">
      <c r="A1014" s="5" t="s">
        <v>313</v>
      </c>
      <c r="B1014" s="5" t="s">
        <v>959</v>
      </c>
      <c r="C1014" s="5">
        <f>'Training Register'!A114</f>
        <v>0</v>
      </c>
      <c r="D1014" s="5" t="str">
        <f>IFERROR(IF(C1014="","",INDEX('Employee Master'!$B$5:$B$104,MATCH(C1014,'Employee Master'!$A$5:$A$104,0))),"")</f>
        <v/>
      </c>
      <c r="E1014" s="5" t="s">
        <v>315</v>
      </c>
      <c r="F1014" s="5">
        <f>'Training Register'!C114</f>
        <v>0</v>
      </c>
      <c r="G1014" s="5" t="str">
        <f>IF(F1014="","",IF(ISNUMBER(MATCH(F1014,Setup!$J$6:$J$1000,0)),"OK","ORPHAN"))</f>
        <v>ORPHAN</v>
      </c>
    </row>
    <row r="1015" spans="1:7" ht="15" customHeight="1" x14ac:dyDescent="0.35">
      <c r="A1015" s="5" t="s">
        <v>313</v>
      </c>
      <c r="B1015" s="5" t="s">
        <v>960</v>
      </c>
      <c r="C1015" s="5">
        <f>'Training Register'!A115</f>
        <v>0</v>
      </c>
      <c r="D1015" s="5" t="str">
        <f>IFERROR(IF(C1015="","",INDEX('Employee Master'!$B$5:$B$104,MATCH(C1015,'Employee Master'!$A$5:$A$104,0))),"")</f>
        <v/>
      </c>
      <c r="E1015" s="5" t="s">
        <v>315</v>
      </c>
      <c r="F1015" s="5">
        <f>'Training Register'!C115</f>
        <v>0</v>
      </c>
      <c r="G1015" s="5" t="str">
        <f>IF(F1015="","",IF(ISNUMBER(MATCH(F1015,Setup!$J$6:$J$1000,0)),"OK","ORPHAN"))</f>
        <v>ORPHAN</v>
      </c>
    </row>
    <row r="1016" spans="1:7" ht="15" customHeight="1" x14ac:dyDescent="0.35">
      <c r="A1016" s="5" t="s">
        <v>313</v>
      </c>
      <c r="B1016" s="5" t="s">
        <v>961</v>
      </c>
      <c r="C1016" s="5">
        <f>'Training Register'!A116</f>
        <v>0</v>
      </c>
      <c r="D1016" s="5" t="str">
        <f>IFERROR(IF(C1016="","",INDEX('Employee Master'!$B$5:$B$104,MATCH(C1016,'Employee Master'!$A$5:$A$104,0))),"")</f>
        <v/>
      </c>
      <c r="E1016" s="5" t="s">
        <v>315</v>
      </c>
      <c r="F1016" s="5">
        <f>'Training Register'!C116</f>
        <v>0</v>
      </c>
      <c r="G1016" s="5" t="str">
        <f>IF(F1016="","",IF(ISNUMBER(MATCH(F1016,Setup!$J$6:$J$1000,0)),"OK","ORPHAN"))</f>
        <v>ORPHAN</v>
      </c>
    </row>
    <row r="1017" spans="1:7" ht="15" customHeight="1" x14ac:dyDescent="0.35">
      <c r="A1017" s="5" t="s">
        <v>313</v>
      </c>
      <c r="B1017" s="5" t="s">
        <v>962</v>
      </c>
      <c r="C1017" s="5">
        <f>'Training Register'!A117</f>
        <v>0</v>
      </c>
      <c r="D1017" s="5" t="str">
        <f>IFERROR(IF(C1017="","",INDEX('Employee Master'!$B$5:$B$104,MATCH(C1017,'Employee Master'!$A$5:$A$104,0))),"")</f>
        <v/>
      </c>
      <c r="E1017" s="5" t="s">
        <v>315</v>
      </c>
      <c r="F1017" s="5">
        <f>'Training Register'!C117</f>
        <v>0</v>
      </c>
      <c r="G1017" s="5" t="str">
        <f>IF(F1017="","",IF(ISNUMBER(MATCH(F1017,Setup!$J$6:$J$1000,0)),"OK","ORPHAN"))</f>
        <v>ORPHAN</v>
      </c>
    </row>
    <row r="1018" spans="1:7" ht="15" customHeight="1" x14ac:dyDescent="0.35">
      <c r="A1018" s="5" t="s">
        <v>313</v>
      </c>
      <c r="B1018" s="5" t="s">
        <v>963</v>
      </c>
      <c r="C1018" s="5">
        <f>'Training Register'!A118</f>
        <v>0</v>
      </c>
      <c r="D1018" s="5" t="str">
        <f>IFERROR(IF(C1018="","",INDEX('Employee Master'!$B$5:$B$104,MATCH(C1018,'Employee Master'!$A$5:$A$104,0))),"")</f>
        <v/>
      </c>
      <c r="E1018" s="5" t="s">
        <v>315</v>
      </c>
      <c r="F1018" s="5">
        <f>'Training Register'!C118</f>
        <v>0</v>
      </c>
      <c r="G1018" s="5" t="str">
        <f>IF(F1018="","",IF(ISNUMBER(MATCH(F1018,Setup!$J$6:$J$1000,0)),"OK","ORPHAN"))</f>
        <v>ORPHAN</v>
      </c>
    </row>
    <row r="1019" spans="1:7" ht="15" customHeight="1" x14ac:dyDescent="0.35">
      <c r="A1019" s="5" t="s">
        <v>313</v>
      </c>
      <c r="B1019" s="5" t="s">
        <v>964</v>
      </c>
      <c r="C1019" s="5">
        <f>'Training Register'!A119</f>
        <v>0</v>
      </c>
      <c r="D1019" s="5" t="str">
        <f>IFERROR(IF(C1019="","",INDEX('Employee Master'!$B$5:$B$104,MATCH(C1019,'Employee Master'!$A$5:$A$104,0))),"")</f>
        <v/>
      </c>
      <c r="E1019" s="5" t="s">
        <v>315</v>
      </c>
      <c r="F1019" s="5">
        <f>'Training Register'!C119</f>
        <v>0</v>
      </c>
      <c r="G1019" s="5" t="str">
        <f>IF(F1019="","",IF(ISNUMBER(MATCH(F1019,Setup!$J$6:$J$1000,0)),"OK","ORPHAN"))</f>
        <v>ORPHAN</v>
      </c>
    </row>
    <row r="1020" spans="1:7" ht="15" customHeight="1" x14ac:dyDescent="0.35">
      <c r="A1020" s="5" t="s">
        <v>313</v>
      </c>
      <c r="B1020" s="5" t="s">
        <v>965</v>
      </c>
      <c r="C1020" s="5">
        <f>'Training Register'!A120</f>
        <v>0</v>
      </c>
      <c r="D1020" s="5" t="str">
        <f>IFERROR(IF(C1020="","",INDEX('Employee Master'!$B$5:$B$104,MATCH(C1020,'Employee Master'!$A$5:$A$104,0))),"")</f>
        <v/>
      </c>
      <c r="E1020" s="5" t="s">
        <v>315</v>
      </c>
      <c r="F1020" s="5">
        <f>'Training Register'!C120</f>
        <v>0</v>
      </c>
      <c r="G1020" s="5" t="str">
        <f>IF(F1020="","",IF(ISNUMBER(MATCH(F1020,Setup!$J$6:$J$1000,0)),"OK","ORPHAN"))</f>
        <v>ORPHAN</v>
      </c>
    </row>
    <row r="1021" spans="1:7" ht="15" customHeight="1" x14ac:dyDescent="0.35">
      <c r="A1021" s="5" t="s">
        <v>313</v>
      </c>
      <c r="B1021" s="5" t="s">
        <v>966</v>
      </c>
      <c r="C1021" s="5">
        <f>'Training Register'!A121</f>
        <v>0</v>
      </c>
      <c r="D1021" s="5" t="str">
        <f>IFERROR(IF(C1021="","",INDEX('Employee Master'!$B$5:$B$104,MATCH(C1021,'Employee Master'!$A$5:$A$104,0))),"")</f>
        <v/>
      </c>
      <c r="E1021" s="5" t="s">
        <v>315</v>
      </c>
      <c r="F1021" s="5">
        <f>'Training Register'!C121</f>
        <v>0</v>
      </c>
      <c r="G1021" s="5" t="str">
        <f>IF(F1021="","",IF(ISNUMBER(MATCH(F1021,Setup!$J$6:$J$1000,0)),"OK","ORPHAN"))</f>
        <v>ORPHAN</v>
      </c>
    </row>
    <row r="1022" spans="1:7" ht="15" customHeight="1" x14ac:dyDescent="0.35">
      <c r="A1022" s="5" t="s">
        <v>313</v>
      </c>
      <c r="B1022" s="5" t="s">
        <v>967</v>
      </c>
      <c r="C1022" s="5">
        <f>'Training Register'!A122</f>
        <v>0</v>
      </c>
      <c r="D1022" s="5" t="str">
        <f>IFERROR(IF(C1022="","",INDEX('Employee Master'!$B$5:$B$104,MATCH(C1022,'Employee Master'!$A$5:$A$104,0))),"")</f>
        <v/>
      </c>
      <c r="E1022" s="5" t="s">
        <v>315</v>
      </c>
      <c r="F1022" s="5">
        <f>'Training Register'!C122</f>
        <v>0</v>
      </c>
      <c r="G1022" s="5" t="str">
        <f>IF(F1022="","",IF(ISNUMBER(MATCH(F1022,Setup!$J$6:$J$1000,0)),"OK","ORPHAN"))</f>
        <v>ORPHAN</v>
      </c>
    </row>
    <row r="1023" spans="1:7" ht="15" customHeight="1" x14ac:dyDescent="0.35">
      <c r="A1023" s="5" t="s">
        <v>313</v>
      </c>
      <c r="B1023" s="5" t="s">
        <v>968</v>
      </c>
      <c r="C1023" s="5">
        <f>'Training Register'!A123</f>
        <v>0</v>
      </c>
      <c r="D1023" s="5" t="str">
        <f>IFERROR(IF(C1023="","",INDEX('Employee Master'!$B$5:$B$104,MATCH(C1023,'Employee Master'!$A$5:$A$104,0))),"")</f>
        <v/>
      </c>
      <c r="E1023" s="5" t="s">
        <v>315</v>
      </c>
      <c r="F1023" s="5">
        <f>'Training Register'!C123</f>
        <v>0</v>
      </c>
      <c r="G1023" s="5" t="str">
        <f>IF(F1023="","",IF(ISNUMBER(MATCH(F1023,Setup!$J$6:$J$1000,0)),"OK","ORPHAN"))</f>
        <v>ORPHAN</v>
      </c>
    </row>
    <row r="1024" spans="1:7" ht="15" customHeight="1" x14ac:dyDescent="0.35">
      <c r="A1024" s="5" t="s">
        <v>313</v>
      </c>
      <c r="B1024" s="5" t="s">
        <v>969</v>
      </c>
      <c r="C1024" s="5">
        <f>'Training Register'!A124</f>
        <v>0</v>
      </c>
      <c r="D1024" s="5" t="str">
        <f>IFERROR(IF(C1024="","",INDEX('Employee Master'!$B$5:$B$104,MATCH(C1024,'Employee Master'!$A$5:$A$104,0))),"")</f>
        <v/>
      </c>
      <c r="E1024" s="5" t="s">
        <v>315</v>
      </c>
      <c r="F1024" s="5">
        <f>'Training Register'!C124</f>
        <v>0</v>
      </c>
      <c r="G1024" s="5" t="str">
        <f>IF(F1024="","",IF(ISNUMBER(MATCH(F1024,Setup!$J$6:$J$1000,0)),"OK","ORPHAN"))</f>
        <v>ORPHAN</v>
      </c>
    </row>
    <row r="1025" spans="1:7" ht="15" customHeight="1" x14ac:dyDescent="0.35">
      <c r="A1025" s="5" t="s">
        <v>313</v>
      </c>
      <c r="B1025" s="5" t="s">
        <v>970</v>
      </c>
      <c r="C1025" s="5">
        <f>'Training Register'!A125</f>
        <v>0</v>
      </c>
      <c r="D1025" s="5" t="str">
        <f>IFERROR(IF(C1025="","",INDEX('Employee Master'!$B$5:$B$104,MATCH(C1025,'Employee Master'!$A$5:$A$104,0))),"")</f>
        <v/>
      </c>
      <c r="E1025" s="5" t="s">
        <v>315</v>
      </c>
      <c r="F1025" s="5">
        <f>'Training Register'!C125</f>
        <v>0</v>
      </c>
      <c r="G1025" s="5" t="str">
        <f>IF(F1025="","",IF(ISNUMBER(MATCH(F1025,Setup!$J$6:$J$1000,0)),"OK","ORPHAN"))</f>
        <v>ORPHAN</v>
      </c>
    </row>
    <row r="1026" spans="1:7" ht="15" customHeight="1" x14ac:dyDescent="0.35">
      <c r="A1026" s="5" t="s">
        <v>313</v>
      </c>
      <c r="B1026" s="5" t="s">
        <v>971</v>
      </c>
      <c r="C1026" s="5">
        <f>'Training Register'!A126</f>
        <v>0</v>
      </c>
      <c r="D1026" s="5" t="str">
        <f>IFERROR(IF(C1026="","",INDEX('Employee Master'!$B$5:$B$104,MATCH(C1026,'Employee Master'!$A$5:$A$104,0))),"")</f>
        <v/>
      </c>
      <c r="E1026" s="5" t="s">
        <v>315</v>
      </c>
      <c r="F1026" s="5">
        <f>'Training Register'!C126</f>
        <v>0</v>
      </c>
      <c r="G1026" s="5" t="str">
        <f>IF(F1026="","",IF(ISNUMBER(MATCH(F1026,Setup!$J$6:$J$1000,0)),"OK","ORPHAN"))</f>
        <v>ORPHAN</v>
      </c>
    </row>
    <row r="1027" spans="1:7" ht="15" customHeight="1" x14ac:dyDescent="0.35">
      <c r="A1027" s="5" t="s">
        <v>313</v>
      </c>
      <c r="B1027" s="5" t="s">
        <v>972</v>
      </c>
      <c r="C1027" s="5">
        <f>'Training Register'!A127</f>
        <v>0</v>
      </c>
      <c r="D1027" s="5" t="str">
        <f>IFERROR(IF(C1027="","",INDEX('Employee Master'!$B$5:$B$104,MATCH(C1027,'Employee Master'!$A$5:$A$104,0))),"")</f>
        <v/>
      </c>
      <c r="E1027" s="5" t="s">
        <v>315</v>
      </c>
      <c r="F1027" s="5">
        <f>'Training Register'!C127</f>
        <v>0</v>
      </c>
      <c r="G1027" s="5" t="str">
        <f>IF(F1027="","",IF(ISNUMBER(MATCH(F1027,Setup!$J$6:$J$1000,0)),"OK","ORPHAN"))</f>
        <v>ORPHAN</v>
      </c>
    </row>
    <row r="1028" spans="1:7" ht="15" customHeight="1" x14ac:dyDescent="0.35">
      <c r="A1028" s="5" t="s">
        <v>313</v>
      </c>
      <c r="B1028" s="5" t="s">
        <v>973</v>
      </c>
      <c r="C1028" s="5">
        <f>'Training Register'!A128</f>
        <v>0</v>
      </c>
      <c r="D1028" s="5" t="str">
        <f>IFERROR(IF(C1028="","",INDEX('Employee Master'!$B$5:$B$104,MATCH(C1028,'Employee Master'!$A$5:$A$104,0))),"")</f>
        <v/>
      </c>
      <c r="E1028" s="5" t="s">
        <v>315</v>
      </c>
      <c r="F1028" s="5">
        <f>'Training Register'!C128</f>
        <v>0</v>
      </c>
      <c r="G1028" s="5" t="str">
        <f>IF(F1028="","",IF(ISNUMBER(MATCH(F1028,Setup!$J$6:$J$1000,0)),"OK","ORPHAN"))</f>
        <v>ORPHAN</v>
      </c>
    </row>
    <row r="1029" spans="1:7" ht="15" customHeight="1" x14ac:dyDescent="0.35">
      <c r="A1029" s="5" t="s">
        <v>313</v>
      </c>
      <c r="B1029" s="5" t="s">
        <v>974</v>
      </c>
      <c r="C1029" s="5">
        <f>'Training Register'!A129</f>
        <v>0</v>
      </c>
      <c r="D1029" s="5" t="str">
        <f>IFERROR(IF(C1029="","",INDEX('Employee Master'!$B$5:$B$104,MATCH(C1029,'Employee Master'!$A$5:$A$104,0))),"")</f>
        <v/>
      </c>
      <c r="E1029" s="5" t="s">
        <v>315</v>
      </c>
      <c r="F1029" s="5">
        <f>'Training Register'!C129</f>
        <v>0</v>
      </c>
      <c r="G1029" s="5" t="str">
        <f>IF(F1029="","",IF(ISNUMBER(MATCH(F1029,Setup!$J$6:$J$1000,0)),"OK","ORPHAN"))</f>
        <v>ORPHAN</v>
      </c>
    </row>
    <row r="1030" spans="1:7" ht="15" customHeight="1" x14ac:dyDescent="0.35">
      <c r="A1030" s="5" t="s">
        <v>313</v>
      </c>
      <c r="B1030" s="5" t="s">
        <v>975</v>
      </c>
      <c r="C1030" s="5">
        <f>'Training Register'!A130</f>
        <v>0</v>
      </c>
      <c r="D1030" s="5" t="str">
        <f>IFERROR(IF(C1030="","",INDEX('Employee Master'!$B$5:$B$104,MATCH(C1030,'Employee Master'!$A$5:$A$104,0))),"")</f>
        <v/>
      </c>
      <c r="E1030" s="5" t="s">
        <v>315</v>
      </c>
      <c r="F1030" s="5">
        <f>'Training Register'!C130</f>
        <v>0</v>
      </c>
      <c r="G1030" s="5" t="str">
        <f>IF(F1030="","",IF(ISNUMBER(MATCH(F1030,Setup!$J$6:$J$1000,0)),"OK","ORPHAN"))</f>
        <v>ORPHAN</v>
      </c>
    </row>
    <row r="1031" spans="1:7" ht="15" customHeight="1" x14ac:dyDescent="0.35">
      <c r="A1031" s="5" t="s">
        <v>313</v>
      </c>
      <c r="B1031" s="5" t="s">
        <v>976</v>
      </c>
      <c r="C1031" s="5">
        <f>'Training Register'!A131</f>
        <v>0</v>
      </c>
      <c r="D1031" s="5" t="str">
        <f>IFERROR(IF(C1031="","",INDEX('Employee Master'!$B$5:$B$104,MATCH(C1031,'Employee Master'!$A$5:$A$104,0))),"")</f>
        <v/>
      </c>
      <c r="E1031" s="5" t="s">
        <v>315</v>
      </c>
      <c r="F1031" s="5">
        <f>'Training Register'!C131</f>
        <v>0</v>
      </c>
      <c r="G1031" s="5" t="str">
        <f>IF(F1031="","",IF(ISNUMBER(MATCH(F1031,Setup!$J$6:$J$1000,0)),"OK","ORPHAN"))</f>
        <v>ORPHAN</v>
      </c>
    </row>
    <row r="1032" spans="1:7" ht="15" customHeight="1" x14ac:dyDescent="0.35">
      <c r="A1032" s="5" t="s">
        <v>313</v>
      </c>
      <c r="B1032" s="5" t="s">
        <v>977</v>
      </c>
      <c r="C1032" s="5">
        <f>'Training Register'!A132</f>
        <v>0</v>
      </c>
      <c r="D1032" s="5" t="str">
        <f>IFERROR(IF(C1032="","",INDEX('Employee Master'!$B$5:$B$104,MATCH(C1032,'Employee Master'!$A$5:$A$104,0))),"")</f>
        <v/>
      </c>
      <c r="E1032" s="5" t="s">
        <v>315</v>
      </c>
      <c r="F1032" s="5">
        <f>'Training Register'!C132</f>
        <v>0</v>
      </c>
      <c r="G1032" s="5" t="str">
        <f>IF(F1032="","",IF(ISNUMBER(MATCH(F1032,Setup!$J$6:$J$1000,0)),"OK","ORPHAN"))</f>
        <v>ORPHAN</v>
      </c>
    </row>
    <row r="1033" spans="1:7" ht="15" customHeight="1" x14ac:dyDescent="0.35">
      <c r="A1033" s="5" t="s">
        <v>313</v>
      </c>
      <c r="B1033" s="5" t="s">
        <v>978</v>
      </c>
      <c r="C1033" s="5">
        <f>'Training Register'!A133</f>
        <v>0</v>
      </c>
      <c r="D1033" s="5" t="str">
        <f>IFERROR(IF(C1033="","",INDEX('Employee Master'!$B$5:$B$104,MATCH(C1033,'Employee Master'!$A$5:$A$104,0))),"")</f>
        <v/>
      </c>
      <c r="E1033" s="5" t="s">
        <v>315</v>
      </c>
      <c r="F1033" s="5">
        <f>'Training Register'!C133</f>
        <v>0</v>
      </c>
      <c r="G1033" s="5" t="str">
        <f>IF(F1033="","",IF(ISNUMBER(MATCH(F1033,Setup!$J$6:$J$1000,0)),"OK","ORPHAN"))</f>
        <v>ORPHAN</v>
      </c>
    </row>
    <row r="1034" spans="1:7" ht="15" customHeight="1" x14ac:dyDescent="0.35">
      <c r="A1034" s="5" t="s">
        <v>313</v>
      </c>
      <c r="B1034" s="5" t="s">
        <v>979</v>
      </c>
      <c r="C1034" s="5">
        <f>'Training Register'!A134</f>
        <v>0</v>
      </c>
      <c r="D1034" s="5" t="str">
        <f>IFERROR(IF(C1034="","",INDEX('Employee Master'!$B$5:$B$104,MATCH(C1034,'Employee Master'!$A$5:$A$104,0))),"")</f>
        <v/>
      </c>
      <c r="E1034" s="5" t="s">
        <v>315</v>
      </c>
      <c r="F1034" s="5">
        <f>'Training Register'!C134</f>
        <v>0</v>
      </c>
      <c r="G1034" s="5" t="str">
        <f>IF(F1034="","",IF(ISNUMBER(MATCH(F1034,Setup!$J$6:$J$1000,0)),"OK","ORPHAN"))</f>
        <v>ORPHAN</v>
      </c>
    </row>
    <row r="1035" spans="1:7" ht="15" customHeight="1" x14ac:dyDescent="0.35">
      <c r="A1035" s="5" t="s">
        <v>313</v>
      </c>
      <c r="B1035" s="5" t="s">
        <v>980</v>
      </c>
      <c r="C1035" s="5">
        <f>'Training Register'!A135</f>
        <v>0</v>
      </c>
      <c r="D1035" s="5" t="str">
        <f>IFERROR(IF(C1035="","",INDEX('Employee Master'!$B$5:$B$104,MATCH(C1035,'Employee Master'!$A$5:$A$104,0))),"")</f>
        <v/>
      </c>
      <c r="E1035" s="5" t="s">
        <v>315</v>
      </c>
      <c r="F1035" s="5">
        <f>'Training Register'!C135</f>
        <v>0</v>
      </c>
      <c r="G1035" s="5" t="str">
        <f>IF(F1035="","",IF(ISNUMBER(MATCH(F1035,Setup!$J$6:$J$1000,0)),"OK","ORPHAN"))</f>
        <v>ORPHAN</v>
      </c>
    </row>
    <row r="1036" spans="1:7" ht="15" customHeight="1" x14ac:dyDescent="0.35">
      <c r="A1036" s="5" t="s">
        <v>313</v>
      </c>
      <c r="B1036" s="5" t="s">
        <v>981</v>
      </c>
      <c r="C1036" s="5">
        <f>'Training Register'!A136</f>
        <v>0</v>
      </c>
      <c r="D1036" s="5" t="str">
        <f>IFERROR(IF(C1036="","",INDEX('Employee Master'!$B$5:$B$104,MATCH(C1036,'Employee Master'!$A$5:$A$104,0))),"")</f>
        <v/>
      </c>
      <c r="E1036" s="5" t="s">
        <v>315</v>
      </c>
      <c r="F1036" s="5">
        <f>'Training Register'!C136</f>
        <v>0</v>
      </c>
      <c r="G1036" s="5" t="str">
        <f>IF(F1036="","",IF(ISNUMBER(MATCH(F1036,Setup!$J$6:$J$1000,0)),"OK","ORPHAN"))</f>
        <v>ORPHAN</v>
      </c>
    </row>
    <row r="1037" spans="1:7" ht="15" customHeight="1" x14ac:dyDescent="0.35">
      <c r="A1037" s="5" t="s">
        <v>313</v>
      </c>
      <c r="B1037" s="5" t="s">
        <v>982</v>
      </c>
      <c r="C1037" s="5">
        <f>'Training Register'!A137</f>
        <v>0</v>
      </c>
      <c r="D1037" s="5" t="str">
        <f>IFERROR(IF(C1037="","",INDEX('Employee Master'!$B$5:$B$104,MATCH(C1037,'Employee Master'!$A$5:$A$104,0))),"")</f>
        <v/>
      </c>
      <c r="E1037" s="5" t="s">
        <v>315</v>
      </c>
      <c r="F1037" s="5">
        <f>'Training Register'!C137</f>
        <v>0</v>
      </c>
      <c r="G1037" s="5" t="str">
        <f>IF(F1037="","",IF(ISNUMBER(MATCH(F1037,Setup!$J$6:$J$1000,0)),"OK","ORPHAN"))</f>
        <v>ORPHAN</v>
      </c>
    </row>
    <row r="1038" spans="1:7" ht="15" customHeight="1" x14ac:dyDescent="0.35">
      <c r="A1038" s="5" t="s">
        <v>313</v>
      </c>
      <c r="B1038" s="5" t="s">
        <v>983</v>
      </c>
      <c r="C1038" s="5">
        <f>'Training Register'!A138</f>
        <v>0</v>
      </c>
      <c r="D1038" s="5" t="str">
        <f>IFERROR(IF(C1038="","",INDEX('Employee Master'!$B$5:$B$104,MATCH(C1038,'Employee Master'!$A$5:$A$104,0))),"")</f>
        <v/>
      </c>
      <c r="E1038" s="5" t="s">
        <v>315</v>
      </c>
      <c r="F1038" s="5">
        <f>'Training Register'!C138</f>
        <v>0</v>
      </c>
      <c r="G1038" s="5" t="str">
        <f>IF(F1038="","",IF(ISNUMBER(MATCH(F1038,Setup!$J$6:$J$1000,0)),"OK","ORPHAN"))</f>
        <v>ORPHAN</v>
      </c>
    </row>
    <row r="1039" spans="1:7" ht="15" customHeight="1" x14ac:dyDescent="0.35">
      <c r="A1039" s="5" t="s">
        <v>313</v>
      </c>
      <c r="B1039" s="5" t="s">
        <v>984</v>
      </c>
      <c r="C1039" s="5">
        <f>'Training Register'!A139</f>
        <v>0</v>
      </c>
      <c r="D1039" s="5" t="str">
        <f>IFERROR(IF(C1039="","",INDEX('Employee Master'!$B$5:$B$104,MATCH(C1039,'Employee Master'!$A$5:$A$104,0))),"")</f>
        <v/>
      </c>
      <c r="E1039" s="5" t="s">
        <v>315</v>
      </c>
      <c r="F1039" s="5">
        <f>'Training Register'!C139</f>
        <v>0</v>
      </c>
      <c r="G1039" s="5" t="str">
        <f>IF(F1039="","",IF(ISNUMBER(MATCH(F1039,Setup!$J$6:$J$1000,0)),"OK","ORPHAN"))</f>
        <v>ORPHAN</v>
      </c>
    </row>
    <row r="1040" spans="1:7" ht="15" customHeight="1" x14ac:dyDescent="0.35">
      <c r="A1040" s="5" t="s">
        <v>313</v>
      </c>
      <c r="B1040" s="5" t="s">
        <v>985</v>
      </c>
      <c r="C1040" s="5">
        <f>'Training Register'!A140</f>
        <v>0</v>
      </c>
      <c r="D1040" s="5" t="str">
        <f>IFERROR(IF(C1040="","",INDEX('Employee Master'!$B$5:$B$104,MATCH(C1040,'Employee Master'!$A$5:$A$104,0))),"")</f>
        <v/>
      </c>
      <c r="E1040" s="5" t="s">
        <v>315</v>
      </c>
      <c r="F1040" s="5">
        <f>'Training Register'!C140</f>
        <v>0</v>
      </c>
      <c r="G1040" s="5" t="str">
        <f>IF(F1040="","",IF(ISNUMBER(MATCH(F1040,Setup!$J$6:$J$1000,0)),"OK","ORPHAN"))</f>
        <v>ORPHAN</v>
      </c>
    </row>
    <row r="1041" spans="1:7" ht="15" customHeight="1" x14ac:dyDescent="0.35">
      <c r="A1041" s="5" t="s">
        <v>313</v>
      </c>
      <c r="B1041" s="5" t="s">
        <v>986</v>
      </c>
      <c r="C1041" s="5">
        <f>'Training Register'!A141</f>
        <v>0</v>
      </c>
      <c r="D1041" s="5" t="str">
        <f>IFERROR(IF(C1041="","",INDEX('Employee Master'!$B$5:$B$104,MATCH(C1041,'Employee Master'!$A$5:$A$104,0))),"")</f>
        <v/>
      </c>
      <c r="E1041" s="5" t="s">
        <v>315</v>
      </c>
      <c r="F1041" s="5">
        <f>'Training Register'!C141</f>
        <v>0</v>
      </c>
      <c r="G1041" s="5" t="str">
        <f>IF(F1041="","",IF(ISNUMBER(MATCH(F1041,Setup!$J$6:$J$1000,0)),"OK","ORPHAN"))</f>
        <v>ORPHAN</v>
      </c>
    </row>
    <row r="1042" spans="1:7" ht="15" customHeight="1" x14ac:dyDescent="0.35">
      <c r="A1042" s="5" t="s">
        <v>313</v>
      </c>
      <c r="B1042" s="5" t="s">
        <v>987</v>
      </c>
      <c r="C1042" s="5">
        <f>'Training Register'!A142</f>
        <v>0</v>
      </c>
      <c r="D1042" s="5" t="str">
        <f>IFERROR(IF(C1042="","",INDEX('Employee Master'!$B$5:$B$104,MATCH(C1042,'Employee Master'!$A$5:$A$104,0))),"")</f>
        <v/>
      </c>
      <c r="E1042" s="5" t="s">
        <v>315</v>
      </c>
      <c r="F1042" s="5">
        <f>'Training Register'!C142</f>
        <v>0</v>
      </c>
      <c r="G1042" s="5" t="str">
        <f>IF(F1042="","",IF(ISNUMBER(MATCH(F1042,Setup!$J$6:$J$1000,0)),"OK","ORPHAN"))</f>
        <v>ORPHAN</v>
      </c>
    </row>
    <row r="1043" spans="1:7" ht="15" customHeight="1" x14ac:dyDescent="0.35">
      <c r="A1043" s="5" t="s">
        <v>313</v>
      </c>
      <c r="B1043" s="5" t="s">
        <v>988</v>
      </c>
      <c r="C1043" s="5">
        <f>'Training Register'!A143</f>
        <v>0</v>
      </c>
      <c r="D1043" s="5" t="str">
        <f>IFERROR(IF(C1043="","",INDEX('Employee Master'!$B$5:$B$104,MATCH(C1043,'Employee Master'!$A$5:$A$104,0))),"")</f>
        <v/>
      </c>
      <c r="E1043" s="5" t="s">
        <v>315</v>
      </c>
      <c r="F1043" s="5">
        <f>'Training Register'!C143</f>
        <v>0</v>
      </c>
      <c r="G1043" s="5" t="str">
        <f>IF(F1043="","",IF(ISNUMBER(MATCH(F1043,Setup!$J$6:$J$1000,0)),"OK","ORPHAN"))</f>
        <v>ORPHAN</v>
      </c>
    </row>
    <row r="1044" spans="1:7" ht="15" customHeight="1" x14ac:dyDescent="0.35">
      <c r="A1044" s="5" t="s">
        <v>313</v>
      </c>
      <c r="B1044" s="5" t="s">
        <v>989</v>
      </c>
      <c r="C1044" s="5">
        <f>'Training Register'!A144</f>
        <v>0</v>
      </c>
      <c r="D1044" s="5" t="str">
        <f>IFERROR(IF(C1044="","",INDEX('Employee Master'!$B$5:$B$104,MATCH(C1044,'Employee Master'!$A$5:$A$104,0))),"")</f>
        <v/>
      </c>
      <c r="E1044" s="5" t="s">
        <v>315</v>
      </c>
      <c r="F1044" s="5">
        <f>'Training Register'!C144</f>
        <v>0</v>
      </c>
      <c r="G1044" s="5" t="str">
        <f>IF(F1044="","",IF(ISNUMBER(MATCH(F1044,Setup!$J$6:$J$1000,0)),"OK","ORPHAN"))</f>
        <v>ORPHAN</v>
      </c>
    </row>
    <row r="1045" spans="1:7" ht="15" customHeight="1" x14ac:dyDescent="0.35">
      <c r="A1045" s="5" t="s">
        <v>313</v>
      </c>
      <c r="B1045" s="5" t="s">
        <v>990</v>
      </c>
      <c r="C1045" s="5">
        <f>'Training Register'!A145</f>
        <v>0</v>
      </c>
      <c r="D1045" s="5" t="str">
        <f>IFERROR(IF(C1045="","",INDEX('Employee Master'!$B$5:$B$104,MATCH(C1045,'Employee Master'!$A$5:$A$104,0))),"")</f>
        <v/>
      </c>
      <c r="E1045" s="5" t="s">
        <v>315</v>
      </c>
      <c r="F1045" s="5">
        <f>'Training Register'!C145</f>
        <v>0</v>
      </c>
      <c r="G1045" s="5" t="str">
        <f>IF(F1045="","",IF(ISNUMBER(MATCH(F1045,Setup!$J$6:$J$1000,0)),"OK","ORPHAN"))</f>
        <v>ORPHAN</v>
      </c>
    </row>
    <row r="1046" spans="1:7" ht="15" customHeight="1" x14ac:dyDescent="0.35">
      <c r="A1046" s="5" t="s">
        <v>313</v>
      </c>
      <c r="B1046" s="5" t="s">
        <v>991</v>
      </c>
      <c r="C1046" s="5">
        <f>'Training Register'!A146</f>
        <v>0</v>
      </c>
      <c r="D1046" s="5" t="str">
        <f>IFERROR(IF(C1046="","",INDEX('Employee Master'!$B$5:$B$104,MATCH(C1046,'Employee Master'!$A$5:$A$104,0))),"")</f>
        <v/>
      </c>
      <c r="E1046" s="5" t="s">
        <v>315</v>
      </c>
      <c r="F1046" s="5">
        <f>'Training Register'!C146</f>
        <v>0</v>
      </c>
      <c r="G1046" s="5" t="str">
        <f>IF(F1046="","",IF(ISNUMBER(MATCH(F1046,Setup!$J$6:$J$1000,0)),"OK","ORPHAN"))</f>
        <v>ORPHAN</v>
      </c>
    </row>
    <row r="1047" spans="1:7" ht="15" customHeight="1" x14ac:dyDescent="0.35">
      <c r="A1047" s="5" t="s">
        <v>313</v>
      </c>
      <c r="B1047" s="5" t="s">
        <v>992</v>
      </c>
      <c r="C1047" s="5">
        <f>'Training Register'!A147</f>
        <v>0</v>
      </c>
      <c r="D1047" s="5" t="str">
        <f>IFERROR(IF(C1047="","",INDEX('Employee Master'!$B$5:$B$104,MATCH(C1047,'Employee Master'!$A$5:$A$104,0))),"")</f>
        <v/>
      </c>
      <c r="E1047" s="5" t="s">
        <v>315</v>
      </c>
      <c r="F1047" s="5">
        <f>'Training Register'!C147</f>
        <v>0</v>
      </c>
      <c r="G1047" s="5" t="str">
        <f>IF(F1047="","",IF(ISNUMBER(MATCH(F1047,Setup!$J$6:$J$1000,0)),"OK","ORPHAN"))</f>
        <v>ORPHAN</v>
      </c>
    </row>
    <row r="1048" spans="1:7" ht="15" customHeight="1" x14ac:dyDescent="0.35">
      <c r="A1048" s="5" t="s">
        <v>313</v>
      </c>
      <c r="B1048" s="5" t="s">
        <v>993</v>
      </c>
      <c r="C1048" s="5">
        <f>'Training Register'!A148</f>
        <v>0</v>
      </c>
      <c r="D1048" s="5" t="str">
        <f>IFERROR(IF(C1048="","",INDEX('Employee Master'!$B$5:$B$104,MATCH(C1048,'Employee Master'!$A$5:$A$104,0))),"")</f>
        <v/>
      </c>
      <c r="E1048" s="5" t="s">
        <v>315</v>
      </c>
      <c r="F1048" s="5">
        <f>'Training Register'!C148</f>
        <v>0</v>
      </c>
      <c r="G1048" s="5" t="str">
        <f>IF(F1048="","",IF(ISNUMBER(MATCH(F1048,Setup!$J$6:$J$1000,0)),"OK","ORPHAN"))</f>
        <v>ORPHAN</v>
      </c>
    </row>
    <row r="1049" spans="1:7" ht="15" customHeight="1" x14ac:dyDescent="0.35">
      <c r="A1049" s="5" t="s">
        <v>313</v>
      </c>
      <c r="B1049" s="5" t="s">
        <v>994</v>
      </c>
      <c r="C1049" s="5">
        <f>'Training Register'!A149</f>
        <v>0</v>
      </c>
      <c r="D1049" s="5" t="str">
        <f>IFERROR(IF(C1049="","",INDEX('Employee Master'!$B$5:$B$104,MATCH(C1049,'Employee Master'!$A$5:$A$104,0))),"")</f>
        <v/>
      </c>
      <c r="E1049" s="5" t="s">
        <v>315</v>
      </c>
      <c r="F1049" s="5">
        <f>'Training Register'!C149</f>
        <v>0</v>
      </c>
      <c r="G1049" s="5" t="str">
        <f>IF(F1049="","",IF(ISNUMBER(MATCH(F1049,Setup!$J$6:$J$1000,0)),"OK","ORPHAN"))</f>
        <v>ORPHAN</v>
      </c>
    </row>
    <row r="1050" spans="1:7" ht="15" customHeight="1" x14ac:dyDescent="0.35">
      <c r="A1050" s="5" t="s">
        <v>313</v>
      </c>
      <c r="B1050" s="5" t="s">
        <v>995</v>
      </c>
      <c r="C1050" s="5">
        <f>'Training Register'!A150</f>
        <v>0</v>
      </c>
      <c r="D1050" s="5" t="str">
        <f>IFERROR(IF(C1050="","",INDEX('Employee Master'!$B$5:$B$104,MATCH(C1050,'Employee Master'!$A$5:$A$104,0))),"")</f>
        <v/>
      </c>
      <c r="E1050" s="5" t="s">
        <v>315</v>
      </c>
      <c r="F1050" s="5">
        <f>'Training Register'!C150</f>
        <v>0</v>
      </c>
      <c r="G1050" s="5" t="str">
        <f>IF(F1050="","",IF(ISNUMBER(MATCH(F1050,Setup!$J$6:$J$1000,0)),"OK","ORPHAN"))</f>
        <v>ORPHAN</v>
      </c>
    </row>
    <row r="1051" spans="1:7" ht="15" customHeight="1" x14ac:dyDescent="0.35">
      <c r="A1051" s="5" t="s">
        <v>313</v>
      </c>
      <c r="B1051" s="5" t="s">
        <v>996</v>
      </c>
      <c r="C1051" s="5">
        <f>'Training Register'!A151</f>
        <v>0</v>
      </c>
      <c r="D1051" s="5" t="str">
        <f>IFERROR(IF(C1051="","",INDEX('Employee Master'!$B$5:$B$104,MATCH(C1051,'Employee Master'!$A$5:$A$104,0))),"")</f>
        <v/>
      </c>
      <c r="E1051" s="5" t="s">
        <v>315</v>
      </c>
      <c r="F1051" s="5">
        <f>'Training Register'!C151</f>
        <v>0</v>
      </c>
      <c r="G1051" s="5" t="str">
        <f>IF(F1051="","",IF(ISNUMBER(MATCH(F1051,Setup!$J$6:$J$1000,0)),"OK","ORPHAN"))</f>
        <v>ORPHAN</v>
      </c>
    </row>
    <row r="1052" spans="1:7" ht="15" customHeight="1" x14ac:dyDescent="0.35">
      <c r="A1052" s="5" t="s">
        <v>313</v>
      </c>
      <c r="B1052" s="5" t="s">
        <v>997</v>
      </c>
      <c r="C1052" s="5">
        <f>'Training Register'!A152</f>
        <v>0</v>
      </c>
      <c r="D1052" s="5" t="str">
        <f>IFERROR(IF(C1052="","",INDEX('Employee Master'!$B$5:$B$104,MATCH(C1052,'Employee Master'!$A$5:$A$104,0))),"")</f>
        <v/>
      </c>
      <c r="E1052" s="5" t="s">
        <v>315</v>
      </c>
      <c r="F1052" s="5">
        <f>'Training Register'!C152</f>
        <v>0</v>
      </c>
      <c r="G1052" s="5" t="str">
        <f>IF(F1052="","",IF(ISNUMBER(MATCH(F1052,Setup!$J$6:$J$1000,0)),"OK","ORPHAN"))</f>
        <v>ORPHAN</v>
      </c>
    </row>
    <row r="1053" spans="1:7" ht="15" customHeight="1" x14ac:dyDescent="0.35">
      <c r="A1053" s="5" t="s">
        <v>313</v>
      </c>
      <c r="B1053" s="5" t="s">
        <v>998</v>
      </c>
      <c r="C1053" s="5">
        <f>'Training Register'!A153</f>
        <v>0</v>
      </c>
      <c r="D1053" s="5" t="str">
        <f>IFERROR(IF(C1053="","",INDEX('Employee Master'!$B$5:$B$104,MATCH(C1053,'Employee Master'!$A$5:$A$104,0))),"")</f>
        <v/>
      </c>
      <c r="E1053" s="5" t="s">
        <v>315</v>
      </c>
      <c r="F1053" s="5">
        <f>'Training Register'!C153</f>
        <v>0</v>
      </c>
      <c r="G1053" s="5" t="str">
        <f>IF(F1053="","",IF(ISNUMBER(MATCH(F1053,Setup!$J$6:$J$1000,0)),"OK","ORPHAN"))</f>
        <v>ORPHAN</v>
      </c>
    </row>
    <row r="1054" spans="1:7" ht="15" customHeight="1" x14ac:dyDescent="0.35">
      <c r="A1054" s="5" t="s">
        <v>313</v>
      </c>
      <c r="B1054" s="5" t="s">
        <v>999</v>
      </c>
      <c r="C1054" s="5">
        <f>'Training Register'!A154</f>
        <v>0</v>
      </c>
      <c r="D1054" s="5" t="str">
        <f>IFERROR(IF(C1054="","",INDEX('Employee Master'!$B$5:$B$104,MATCH(C1054,'Employee Master'!$A$5:$A$104,0))),"")</f>
        <v/>
      </c>
      <c r="E1054" s="5" t="s">
        <v>315</v>
      </c>
      <c r="F1054" s="5">
        <f>'Training Register'!C154</f>
        <v>0</v>
      </c>
      <c r="G1054" s="5" t="str">
        <f>IF(F1054="","",IF(ISNUMBER(MATCH(F1054,Setup!$J$6:$J$1000,0)),"OK","ORPHAN"))</f>
        <v>ORPHAN</v>
      </c>
    </row>
    <row r="1055" spans="1:7" ht="15" customHeight="1" x14ac:dyDescent="0.35">
      <c r="A1055" s="5" t="s">
        <v>313</v>
      </c>
      <c r="B1055" s="5" t="s">
        <v>1000</v>
      </c>
      <c r="C1055" s="5">
        <f>'Training Register'!A155</f>
        <v>0</v>
      </c>
      <c r="D1055" s="5" t="str">
        <f>IFERROR(IF(C1055="","",INDEX('Employee Master'!$B$5:$B$104,MATCH(C1055,'Employee Master'!$A$5:$A$104,0))),"")</f>
        <v/>
      </c>
      <c r="E1055" s="5" t="s">
        <v>315</v>
      </c>
      <c r="F1055" s="5">
        <f>'Training Register'!C155</f>
        <v>0</v>
      </c>
      <c r="G1055" s="5" t="str">
        <f>IF(F1055="","",IF(ISNUMBER(MATCH(F1055,Setup!$J$6:$J$1000,0)),"OK","ORPHAN"))</f>
        <v>ORPHAN</v>
      </c>
    </row>
    <row r="1056" spans="1:7" ht="15" customHeight="1" x14ac:dyDescent="0.35">
      <c r="A1056" s="5" t="s">
        <v>313</v>
      </c>
      <c r="B1056" s="5" t="s">
        <v>1001</v>
      </c>
      <c r="C1056" s="5">
        <f>'Training Register'!A156</f>
        <v>0</v>
      </c>
      <c r="D1056" s="5" t="str">
        <f>IFERROR(IF(C1056="","",INDEX('Employee Master'!$B$5:$B$104,MATCH(C1056,'Employee Master'!$A$5:$A$104,0))),"")</f>
        <v/>
      </c>
      <c r="E1056" s="5" t="s">
        <v>315</v>
      </c>
      <c r="F1056" s="5">
        <f>'Training Register'!C156</f>
        <v>0</v>
      </c>
      <c r="G1056" s="5" t="str">
        <f>IF(F1056="","",IF(ISNUMBER(MATCH(F1056,Setup!$J$6:$J$1000,0)),"OK","ORPHAN"))</f>
        <v>ORPHAN</v>
      </c>
    </row>
    <row r="1057" spans="1:7" ht="15" customHeight="1" x14ac:dyDescent="0.35">
      <c r="A1057" s="5" t="s">
        <v>313</v>
      </c>
      <c r="B1057" s="5" t="s">
        <v>1002</v>
      </c>
      <c r="C1057" s="5">
        <f>'Training Register'!A157</f>
        <v>0</v>
      </c>
      <c r="D1057" s="5" t="str">
        <f>IFERROR(IF(C1057="","",INDEX('Employee Master'!$B$5:$B$104,MATCH(C1057,'Employee Master'!$A$5:$A$104,0))),"")</f>
        <v/>
      </c>
      <c r="E1057" s="5" t="s">
        <v>315</v>
      </c>
      <c r="F1057" s="5">
        <f>'Training Register'!C157</f>
        <v>0</v>
      </c>
      <c r="G1057" s="5" t="str">
        <f>IF(F1057="","",IF(ISNUMBER(MATCH(F1057,Setup!$J$6:$J$1000,0)),"OK","ORPHAN"))</f>
        <v>ORPHAN</v>
      </c>
    </row>
    <row r="1058" spans="1:7" ht="15" customHeight="1" x14ac:dyDescent="0.35">
      <c r="A1058" s="5" t="s">
        <v>313</v>
      </c>
      <c r="B1058" s="5" t="s">
        <v>1003</v>
      </c>
      <c r="C1058" s="5">
        <f>'Training Register'!A158</f>
        <v>0</v>
      </c>
      <c r="D1058" s="5" t="str">
        <f>IFERROR(IF(C1058="","",INDEX('Employee Master'!$B$5:$B$104,MATCH(C1058,'Employee Master'!$A$5:$A$104,0))),"")</f>
        <v/>
      </c>
      <c r="E1058" s="5" t="s">
        <v>315</v>
      </c>
      <c r="F1058" s="5">
        <f>'Training Register'!C158</f>
        <v>0</v>
      </c>
      <c r="G1058" s="5" t="str">
        <f>IF(F1058="","",IF(ISNUMBER(MATCH(F1058,Setup!$J$6:$J$1000,0)),"OK","ORPHAN"))</f>
        <v>ORPHAN</v>
      </c>
    </row>
    <row r="1059" spans="1:7" ht="15" customHeight="1" x14ac:dyDescent="0.35">
      <c r="A1059" s="5" t="s">
        <v>313</v>
      </c>
      <c r="B1059" s="5" t="s">
        <v>1004</v>
      </c>
      <c r="C1059" s="5">
        <f>'Training Register'!A159</f>
        <v>0</v>
      </c>
      <c r="D1059" s="5" t="str">
        <f>IFERROR(IF(C1059="","",INDEX('Employee Master'!$B$5:$B$104,MATCH(C1059,'Employee Master'!$A$5:$A$104,0))),"")</f>
        <v/>
      </c>
      <c r="E1059" s="5" t="s">
        <v>315</v>
      </c>
      <c r="F1059" s="5">
        <f>'Training Register'!C159</f>
        <v>0</v>
      </c>
      <c r="G1059" s="5" t="str">
        <f>IF(F1059="","",IF(ISNUMBER(MATCH(F1059,Setup!$J$6:$J$1000,0)),"OK","ORPHAN"))</f>
        <v>ORPHAN</v>
      </c>
    </row>
    <row r="1060" spans="1:7" ht="15" customHeight="1" x14ac:dyDescent="0.35">
      <c r="A1060" s="5" t="s">
        <v>313</v>
      </c>
      <c r="B1060" s="5" t="s">
        <v>1005</v>
      </c>
      <c r="C1060" s="5">
        <f>'Training Register'!A160</f>
        <v>0</v>
      </c>
      <c r="D1060" s="5" t="str">
        <f>IFERROR(IF(C1060="","",INDEX('Employee Master'!$B$5:$B$104,MATCH(C1060,'Employee Master'!$A$5:$A$104,0))),"")</f>
        <v/>
      </c>
      <c r="E1060" s="5" t="s">
        <v>315</v>
      </c>
      <c r="F1060" s="5">
        <f>'Training Register'!C160</f>
        <v>0</v>
      </c>
      <c r="G1060" s="5" t="str">
        <f>IF(F1060="","",IF(ISNUMBER(MATCH(F1060,Setup!$J$6:$J$1000,0)),"OK","ORPHAN"))</f>
        <v>ORPHAN</v>
      </c>
    </row>
    <row r="1061" spans="1:7" ht="15" customHeight="1" x14ac:dyDescent="0.35">
      <c r="A1061" s="5" t="s">
        <v>313</v>
      </c>
      <c r="B1061" s="5" t="s">
        <v>1006</v>
      </c>
      <c r="C1061" s="5">
        <f>'Training Register'!A161</f>
        <v>0</v>
      </c>
      <c r="D1061" s="5" t="str">
        <f>IFERROR(IF(C1061="","",INDEX('Employee Master'!$B$5:$B$104,MATCH(C1061,'Employee Master'!$A$5:$A$104,0))),"")</f>
        <v/>
      </c>
      <c r="E1061" s="5" t="s">
        <v>315</v>
      </c>
      <c r="F1061" s="5">
        <f>'Training Register'!C161</f>
        <v>0</v>
      </c>
      <c r="G1061" s="5" t="str">
        <f>IF(F1061="","",IF(ISNUMBER(MATCH(F1061,Setup!$J$6:$J$1000,0)),"OK","ORPHAN"))</f>
        <v>ORPHAN</v>
      </c>
    </row>
    <row r="1062" spans="1:7" ht="15" customHeight="1" x14ac:dyDescent="0.35">
      <c r="A1062" s="5" t="s">
        <v>313</v>
      </c>
      <c r="B1062" s="5" t="s">
        <v>1007</v>
      </c>
      <c r="C1062" s="5">
        <f>'Training Register'!A162</f>
        <v>0</v>
      </c>
      <c r="D1062" s="5" t="str">
        <f>IFERROR(IF(C1062="","",INDEX('Employee Master'!$B$5:$B$104,MATCH(C1062,'Employee Master'!$A$5:$A$104,0))),"")</f>
        <v/>
      </c>
      <c r="E1062" s="5" t="s">
        <v>315</v>
      </c>
      <c r="F1062" s="5">
        <f>'Training Register'!C162</f>
        <v>0</v>
      </c>
      <c r="G1062" s="5" t="str">
        <f>IF(F1062="","",IF(ISNUMBER(MATCH(F1062,Setup!$J$6:$J$1000,0)),"OK","ORPHAN"))</f>
        <v>ORPHAN</v>
      </c>
    </row>
    <row r="1063" spans="1:7" ht="15" customHeight="1" x14ac:dyDescent="0.35">
      <c r="A1063" s="5" t="s">
        <v>313</v>
      </c>
      <c r="B1063" s="5" t="s">
        <v>1008</v>
      </c>
      <c r="C1063" s="5">
        <f>'Training Register'!A163</f>
        <v>0</v>
      </c>
      <c r="D1063" s="5" t="str">
        <f>IFERROR(IF(C1063="","",INDEX('Employee Master'!$B$5:$B$104,MATCH(C1063,'Employee Master'!$A$5:$A$104,0))),"")</f>
        <v/>
      </c>
      <c r="E1063" s="5" t="s">
        <v>315</v>
      </c>
      <c r="F1063" s="5">
        <f>'Training Register'!C163</f>
        <v>0</v>
      </c>
      <c r="G1063" s="5" t="str">
        <f>IF(F1063="","",IF(ISNUMBER(MATCH(F1063,Setup!$J$6:$J$1000,0)),"OK","ORPHAN"))</f>
        <v>ORPHAN</v>
      </c>
    </row>
    <row r="1064" spans="1:7" ht="15" customHeight="1" x14ac:dyDescent="0.35">
      <c r="A1064" s="5" t="s">
        <v>313</v>
      </c>
      <c r="B1064" s="5" t="s">
        <v>1009</v>
      </c>
      <c r="C1064" s="5">
        <f>'Training Register'!A164</f>
        <v>0</v>
      </c>
      <c r="D1064" s="5" t="str">
        <f>IFERROR(IF(C1064="","",INDEX('Employee Master'!$B$5:$B$104,MATCH(C1064,'Employee Master'!$A$5:$A$104,0))),"")</f>
        <v/>
      </c>
      <c r="E1064" s="5" t="s">
        <v>315</v>
      </c>
      <c r="F1064" s="5">
        <f>'Training Register'!C164</f>
        <v>0</v>
      </c>
      <c r="G1064" s="5" t="str">
        <f>IF(F1064="","",IF(ISNUMBER(MATCH(F1064,Setup!$J$6:$J$1000,0)),"OK","ORPHAN"))</f>
        <v>ORPHAN</v>
      </c>
    </row>
    <row r="1065" spans="1:7" ht="15" customHeight="1" x14ac:dyDescent="0.35">
      <c r="A1065" s="5" t="s">
        <v>313</v>
      </c>
      <c r="B1065" s="5" t="s">
        <v>1010</v>
      </c>
      <c r="C1065" s="5">
        <f>'Training Register'!A165</f>
        <v>0</v>
      </c>
      <c r="D1065" s="5" t="str">
        <f>IFERROR(IF(C1065="","",INDEX('Employee Master'!$B$5:$B$104,MATCH(C1065,'Employee Master'!$A$5:$A$104,0))),"")</f>
        <v/>
      </c>
      <c r="E1065" s="5" t="s">
        <v>315</v>
      </c>
      <c r="F1065" s="5">
        <f>'Training Register'!C165</f>
        <v>0</v>
      </c>
      <c r="G1065" s="5" t="str">
        <f>IF(F1065="","",IF(ISNUMBER(MATCH(F1065,Setup!$J$6:$J$1000,0)),"OK","ORPHAN"))</f>
        <v>ORPHAN</v>
      </c>
    </row>
    <row r="1066" spans="1:7" ht="15" customHeight="1" x14ac:dyDescent="0.35">
      <c r="A1066" s="5" t="s">
        <v>313</v>
      </c>
      <c r="B1066" s="5" t="s">
        <v>1011</v>
      </c>
      <c r="C1066" s="5">
        <f>'Training Register'!A166</f>
        <v>0</v>
      </c>
      <c r="D1066" s="5" t="str">
        <f>IFERROR(IF(C1066="","",INDEX('Employee Master'!$B$5:$B$104,MATCH(C1066,'Employee Master'!$A$5:$A$104,0))),"")</f>
        <v/>
      </c>
      <c r="E1066" s="5" t="s">
        <v>315</v>
      </c>
      <c r="F1066" s="5">
        <f>'Training Register'!C166</f>
        <v>0</v>
      </c>
      <c r="G1066" s="5" t="str">
        <f>IF(F1066="","",IF(ISNUMBER(MATCH(F1066,Setup!$J$6:$J$1000,0)),"OK","ORPHAN"))</f>
        <v>ORPHAN</v>
      </c>
    </row>
    <row r="1067" spans="1:7" ht="15" customHeight="1" x14ac:dyDescent="0.35">
      <c r="A1067" s="5" t="s">
        <v>313</v>
      </c>
      <c r="B1067" s="5" t="s">
        <v>1012</v>
      </c>
      <c r="C1067" s="5">
        <f>'Training Register'!A167</f>
        <v>0</v>
      </c>
      <c r="D1067" s="5" t="str">
        <f>IFERROR(IF(C1067="","",INDEX('Employee Master'!$B$5:$B$104,MATCH(C1067,'Employee Master'!$A$5:$A$104,0))),"")</f>
        <v/>
      </c>
      <c r="E1067" s="5" t="s">
        <v>315</v>
      </c>
      <c r="F1067" s="5">
        <f>'Training Register'!C167</f>
        <v>0</v>
      </c>
      <c r="G1067" s="5" t="str">
        <f>IF(F1067="","",IF(ISNUMBER(MATCH(F1067,Setup!$J$6:$J$1000,0)),"OK","ORPHAN"))</f>
        <v>ORPHAN</v>
      </c>
    </row>
    <row r="1068" spans="1:7" ht="15" customHeight="1" x14ac:dyDescent="0.35">
      <c r="A1068" s="5" t="s">
        <v>313</v>
      </c>
      <c r="B1068" s="5" t="s">
        <v>1013</v>
      </c>
      <c r="C1068" s="5">
        <f>'Training Register'!A168</f>
        <v>0</v>
      </c>
      <c r="D1068" s="5" t="str">
        <f>IFERROR(IF(C1068="","",INDEX('Employee Master'!$B$5:$B$104,MATCH(C1068,'Employee Master'!$A$5:$A$104,0))),"")</f>
        <v/>
      </c>
      <c r="E1068" s="5" t="s">
        <v>315</v>
      </c>
      <c r="F1068" s="5">
        <f>'Training Register'!C168</f>
        <v>0</v>
      </c>
      <c r="G1068" s="5" t="str">
        <f>IF(F1068="","",IF(ISNUMBER(MATCH(F1068,Setup!$J$6:$J$1000,0)),"OK","ORPHAN"))</f>
        <v>ORPHAN</v>
      </c>
    </row>
    <row r="1069" spans="1:7" ht="15" customHeight="1" x14ac:dyDescent="0.35">
      <c r="A1069" s="5" t="s">
        <v>313</v>
      </c>
      <c r="B1069" s="5" t="s">
        <v>1014</v>
      </c>
      <c r="C1069" s="5">
        <f>'Training Register'!A169</f>
        <v>0</v>
      </c>
      <c r="D1069" s="5" t="str">
        <f>IFERROR(IF(C1069="","",INDEX('Employee Master'!$B$5:$B$104,MATCH(C1069,'Employee Master'!$A$5:$A$104,0))),"")</f>
        <v/>
      </c>
      <c r="E1069" s="5" t="s">
        <v>315</v>
      </c>
      <c r="F1069" s="5">
        <f>'Training Register'!C169</f>
        <v>0</v>
      </c>
      <c r="G1069" s="5" t="str">
        <f>IF(F1069="","",IF(ISNUMBER(MATCH(F1069,Setup!$J$6:$J$1000,0)),"OK","ORPHAN"))</f>
        <v>ORPHAN</v>
      </c>
    </row>
    <row r="1070" spans="1:7" ht="15" customHeight="1" x14ac:dyDescent="0.35">
      <c r="A1070" s="5" t="s">
        <v>313</v>
      </c>
      <c r="B1070" s="5" t="s">
        <v>1015</v>
      </c>
      <c r="C1070" s="5">
        <f>'Training Register'!A170</f>
        <v>0</v>
      </c>
      <c r="D1070" s="5" t="str">
        <f>IFERROR(IF(C1070="","",INDEX('Employee Master'!$B$5:$B$104,MATCH(C1070,'Employee Master'!$A$5:$A$104,0))),"")</f>
        <v/>
      </c>
      <c r="E1070" s="5" t="s">
        <v>315</v>
      </c>
      <c r="F1070" s="5">
        <f>'Training Register'!C170</f>
        <v>0</v>
      </c>
      <c r="G1070" s="5" t="str">
        <f>IF(F1070="","",IF(ISNUMBER(MATCH(F1070,Setup!$J$6:$J$1000,0)),"OK","ORPHAN"))</f>
        <v>ORPHAN</v>
      </c>
    </row>
    <row r="1071" spans="1:7" ht="15" customHeight="1" x14ac:dyDescent="0.35">
      <c r="A1071" s="5" t="s">
        <v>313</v>
      </c>
      <c r="B1071" s="5" t="s">
        <v>1016</v>
      </c>
      <c r="C1071" s="5">
        <f>'Training Register'!A171</f>
        <v>0</v>
      </c>
      <c r="D1071" s="5" t="str">
        <f>IFERROR(IF(C1071="","",INDEX('Employee Master'!$B$5:$B$104,MATCH(C1071,'Employee Master'!$A$5:$A$104,0))),"")</f>
        <v/>
      </c>
      <c r="E1071" s="5" t="s">
        <v>315</v>
      </c>
      <c r="F1071" s="5">
        <f>'Training Register'!C171</f>
        <v>0</v>
      </c>
      <c r="G1071" s="5" t="str">
        <f>IF(F1071="","",IF(ISNUMBER(MATCH(F1071,Setup!$J$6:$J$1000,0)),"OK","ORPHAN"))</f>
        <v>ORPHAN</v>
      </c>
    </row>
    <row r="1072" spans="1:7" ht="15" customHeight="1" x14ac:dyDescent="0.35">
      <c r="A1072" s="5" t="s">
        <v>313</v>
      </c>
      <c r="B1072" s="5" t="s">
        <v>1017</v>
      </c>
      <c r="C1072" s="5">
        <f>'Training Register'!A172</f>
        <v>0</v>
      </c>
      <c r="D1072" s="5" t="str">
        <f>IFERROR(IF(C1072="","",INDEX('Employee Master'!$B$5:$B$104,MATCH(C1072,'Employee Master'!$A$5:$A$104,0))),"")</f>
        <v/>
      </c>
      <c r="E1072" s="5" t="s">
        <v>315</v>
      </c>
      <c r="F1072" s="5">
        <f>'Training Register'!C172</f>
        <v>0</v>
      </c>
      <c r="G1072" s="5" t="str">
        <f>IF(F1072="","",IF(ISNUMBER(MATCH(F1072,Setup!$J$6:$J$1000,0)),"OK","ORPHAN"))</f>
        <v>ORPHAN</v>
      </c>
    </row>
    <row r="1073" spans="1:7" ht="15" customHeight="1" x14ac:dyDescent="0.35">
      <c r="A1073" s="5" t="s">
        <v>313</v>
      </c>
      <c r="B1073" s="5" t="s">
        <v>1018</v>
      </c>
      <c r="C1073" s="5">
        <f>'Training Register'!A173</f>
        <v>0</v>
      </c>
      <c r="D1073" s="5" t="str">
        <f>IFERROR(IF(C1073="","",INDEX('Employee Master'!$B$5:$B$104,MATCH(C1073,'Employee Master'!$A$5:$A$104,0))),"")</f>
        <v/>
      </c>
      <c r="E1073" s="5" t="s">
        <v>315</v>
      </c>
      <c r="F1073" s="5">
        <f>'Training Register'!C173</f>
        <v>0</v>
      </c>
      <c r="G1073" s="5" t="str">
        <f>IF(F1073="","",IF(ISNUMBER(MATCH(F1073,Setup!$J$6:$J$1000,0)),"OK","ORPHAN"))</f>
        <v>ORPHAN</v>
      </c>
    </row>
    <row r="1074" spans="1:7" ht="15" customHeight="1" x14ac:dyDescent="0.35">
      <c r="A1074" s="5" t="s">
        <v>313</v>
      </c>
      <c r="B1074" s="5" t="s">
        <v>1019</v>
      </c>
      <c r="C1074" s="5">
        <f>'Training Register'!A174</f>
        <v>0</v>
      </c>
      <c r="D1074" s="5" t="str">
        <f>IFERROR(IF(C1074="","",INDEX('Employee Master'!$B$5:$B$104,MATCH(C1074,'Employee Master'!$A$5:$A$104,0))),"")</f>
        <v/>
      </c>
      <c r="E1074" s="5" t="s">
        <v>315</v>
      </c>
      <c r="F1074" s="5">
        <f>'Training Register'!C174</f>
        <v>0</v>
      </c>
      <c r="G1074" s="5" t="str">
        <f>IF(F1074="","",IF(ISNUMBER(MATCH(F1074,Setup!$J$6:$J$1000,0)),"OK","ORPHAN"))</f>
        <v>ORPHAN</v>
      </c>
    </row>
    <row r="1075" spans="1:7" ht="15" customHeight="1" x14ac:dyDescent="0.35">
      <c r="A1075" s="5" t="s">
        <v>313</v>
      </c>
      <c r="B1075" s="5" t="s">
        <v>1020</v>
      </c>
      <c r="C1075" s="5">
        <f>'Training Register'!A175</f>
        <v>0</v>
      </c>
      <c r="D1075" s="5" t="str">
        <f>IFERROR(IF(C1075="","",INDEX('Employee Master'!$B$5:$B$104,MATCH(C1075,'Employee Master'!$A$5:$A$104,0))),"")</f>
        <v/>
      </c>
      <c r="E1075" s="5" t="s">
        <v>315</v>
      </c>
      <c r="F1075" s="5">
        <f>'Training Register'!C175</f>
        <v>0</v>
      </c>
      <c r="G1075" s="5" t="str">
        <f>IF(F1075="","",IF(ISNUMBER(MATCH(F1075,Setup!$J$6:$J$1000,0)),"OK","ORPHAN"))</f>
        <v>ORPHAN</v>
      </c>
    </row>
    <row r="1076" spans="1:7" ht="15" customHeight="1" x14ac:dyDescent="0.35">
      <c r="A1076" s="5" t="s">
        <v>313</v>
      </c>
      <c r="B1076" s="5" t="s">
        <v>1021</v>
      </c>
      <c r="C1076" s="5">
        <f>'Training Register'!A176</f>
        <v>0</v>
      </c>
      <c r="D1076" s="5" t="str">
        <f>IFERROR(IF(C1076="","",INDEX('Employee Master'!$B$5:$B$104,MATCH(C1076,'Employee Master'!$A$5:$A$104,0))),"")</f>
        <v/>
      </c>
      <c r="E1076" s="5" t="s">
        <v>315</v>
      </c>
      <c r="F1076" s="5">
        <f>'Training Register'!C176</f>
        <v>0</v>
      </c>
      <c r="G1076" s="5" t="str">
        <f>IF(F1076="","",IF(ISNUMBER(MATCH(F1076,Setup!$J$6:$J$1000,0)),"OK","ORPHAN"))</f>
        <v>ORPHAN</v>
      </c>
    </row>
    <row r="1077" spans="1:7" ht="15" customHeight="1" x14ac:dyDescent="0.35">
      <c r="A1077" s="5" t="s">
        <v>313</v>
      </c>
      <c r="B1077" s="5" t="s">
        <v>1022</v>
      </c>
      <c r="C1077" s="5">
        <f>'Training Register'!A177</f>
        <v>0</v>
      </c>
      <c r="D1077" s="5" t="str">
        <f>IFERROR(IF(C1077="","",INDEX('Employee Master'!$B$5:$B$104,MATCH(C1077,'Employee Master'!$A$5:$A$104,0))),"")</f>
        <v/>
      </c>
      <c r="E1077" s="5" t="s">
        <v>315</v>
      </c>
      <c r="F1077" s="5">
        <f>'Training Register'!C177</f>
        <v>0</v>
      </c>
      <c r="G1077" s="5" t="str">
        <f>IF(F1077="","",IF(ISNUMBER(MATCH(F1077,Setup!$J$6:$J$1000,0)),"OK","ORPHAN"))</f>
        <v>ORPHAN</v>
      </c>
    </row>
    <row r="1078" spans="1:7" ht="15" customHeight="1" x14ac:dyDescent="0.35">
      <c r="A1078" s="5" t="s">
        <v>313</v>
      </c>
      <c r="B1078" s="5" t="s">
        <v>1023</v>
      </c>
      <c r="C1078" s="5">
        <f>'Training Register'!A178</f>
        <v>0</v>
      </c>
      <c r="D1078" s="5" t="str">
        <f>IFERROR(IF(C1078="","",INDEX('Employee Master'!$B$5:$B$104,MATCH(C1078,'Employee Master'!$A$5:$A$104,0))),"")</f>
        <v/>
      </c>
      <c r="E1078" s="5" t="s">
        <v>315</v>
      </c>
      <c r="F1078" s="5">
        <f>'Training Register'!C178</f>
        <v>0</v>
      </c>
      <c r="G1078" s="5" t="str">
        <f>IF(F1078="","",IF(ISNUMBER(MATCH(F1078,Setup!$J$6:$J$1000,0)),"OK","ORPHAN"))</f>
        <v>ORPHAN</v>
      </c>
    </row>
    <row r="1079" spans="1:7" ht="15" customHeight="1" x14ac:dyDescent="0.35">
      <c r="A1079" s="5" t="s">
        <v>313</v>
      </c>
      <c r="B1079" s="5" t="s">
        <v>1024</v>
      </c>
      <c r="C1079" s="5">
        <f>'Training Register'!A179</f>
        <v>0</v>
      </c>
      <c r="D1079" s="5" t="str">
        <f>IFERROR(IF(C1079="","",INDEX('Employee Master'!$B$5:$B$104,MATCH(C1079,'Employee Master'!$A$5:$A$104,0))),"")</f>
        <v/>
      </c>
      <c r="E1079" s="5" t="s">
        <v>315</v>
      </c>
      <c r="F1079" s="5">
        <f>'Training Register'!C179</f>
        <v>0</v>
      </c>
      <c r="G1079" s="5" t="str">
        <f>IF(F1079="","",IF(ISNUMBER(MATCH(F1079,Setup!$J$6:$J$1000,0)),"OK","ORPHAN"))</f>
        <v>ORPHAN</v>
      </c>
    </row>
    <row r="1080" spans="1:7" ht="15" customHeight="1" x14ac:dyDescent="0.35">
      <c r="A1080" s="5" t="s">
        <v>313</v>
      </c>
      <c r="B1080" s="5" t="s">
        <v>1025</v>
      </c>
      <c r="C1080" s="5">
        <f>'Training Register'!A180</f>
        <v>0</v>
      </c>
      <c r="D1080" s="5" t="str">
        <f>IFERROR(IF(C1080="","",INDEX('Employee Master'!$B$5:$B$104,MATCH(C1080,'Employee Master'!$A$5:$A$104,0))),"")</f>
        <v/>
      </c>
      <c r="E1080" s="5" t="s">
        <v>315</v>
      </c>
      <c r="F1080" s="5">
        <f>'Training Register'!C180</f>
        <v>0</v>
      </c>
      <c r="G1080" s="5" t="str">
        <f>IF(F1080="","",IF(ISNUMBER(MATCH(F1080,Setup!$J$6:$J$1000,0)),"OK","ORPHAN"))</f>
        <v>ORPHAN</v>
      </c>
    </row>
    <row r="1081" spans="1:7" ht="15" customHeight="1" x14ac:dyDescent="0.35">
      <c r="A1081" s="5" t="s">
        <v>313</v>
      </c>
      <c r="B1081" s="5" t="s">
        <v>1026</v>
      </c>
      <c r="C1081" s="5">
        <f>'Training Register'!A181</f>
        <v>0</v>
      </c>
      <c r="D1081" s="5" t="str">
        <f>IFERROR(IF(C1081="","",INDEX('Employee Master'!$B$5:$B$104,MATCH(C1081,'Employee Master'!$A$5:$A$104,0))),"")</f>
        <v/>
      </c>
      <c r="E1081" s="5" t="s">
        <v>315</v>
      </c>
      <c r="F1081" s="5">
        <f>'Training Register'!C181</f>
        <v>0</v>
      </c>
      <c r="G1081" s="5" t="str">
        <f>IF(F1081="","",IF(ISNUMBER(MATCH(F1081,Setup!$J$6:$J$1000,0)),"OK","ORPHAN"))</f>
        <v>ORPHAN</v>
      </c>
    </row>
    <row r="1082" spans="1:7" ht="15" customHeight="1" x14ac:dyDescent="0.35">
      <c r="A1082" s="5" t="s">
        <v>313</v>
      </c>
      <c r="B1082" s="5" t="s">
        <v>1027</v>
      </c>
      <c r="C1082" s="5">
        <f>'Training Register'!A182</f>
        <v>0</v>
      </c>
      <c r="D1082" s="5" t="str">
        <f>IFERROR(IF(C1082="","",INDEX('Employee Master'!$B$5:$B$104,MATCH(C1082,'Employee Master'!$A$5:$A$104,0))),"")</f>
        <v/>
      </c>
      <c r="E1082" s="5" t="s">
        <v>315</v>
      </c>
      <c r="F1082" s="5">
        <f>'Training Register'!C182</f>
        <v>0</v>
      </c>
      <c r="G1082" s="5" t="str">
        <f>IF(F1082="","",IF(ISNUMBER(MATCH(F1082,Setup!$J$6:$J$1000,0)),"OK","ORPHAN"))</f>
        <v>ORPHAN</v>
      </c>
    </row>
    <row r="1083" spans="1:7" ht="15" customHeight="1" x14ac:dyDescent="0.35">
      <c r="A1083" s="5" t="s">
        <v>313</v>
      </c>
      <c r="B1083" s="5" t="s">
        <v>1028</v>
      </c>
      <c r="C1083" s="5">
        <f>'Training Register'!A183</f>
        <v>0</v>
      </c>
      <c r="D1083" s="5" t="str">
        <f>IFERROR(IF(C1083="","",INDEX('Employee Master'!$B$5:$B$104,MATCH(C1083,'Employee Master'!$A$5:$A$104,0))),"")</f>
        <v/>
      </c>
      <c r="E1083" s="5" t="s">
        <v>315</v>
      </c>
      <c r="F1083" s="5">
        <f>'Training Register'!C183</f>
        <v>0</v>
      </c>
      <c r="G1083" s="5" t="str">
        <f>IF(F1083="","",IF(ISNUMBER(MATCH(F1083,Setup!$J$6:$J$1000,0)),"OK","ORPHAN"))</f>
        <v>ORPHAN</v>
      </c>
    </row>
    <row r="1084" spans="1:7" ht="15" customHeight="1" x14ac:dyDescent="0.35">
      <c r="A1084" s="5" t="s">
        <v>313</v>
      </c>
      <c r="B1084" s="5" t="s">
        <v>1029</v>
      </c>
      <c r="C1084" s="5">
        <f>'Training Register'!A184</f>
        <v>0</v>
      </c>
      <c r="D1084" s="5" t="str">
        <f>IFERROR(IF(C1084="","",INDEX('Employee Master'!$B$5:$B$104,MATCH(C1084,'Employee Master'!$A$5:$A$104,0))),"")</f>
        <v/>
      </c>
      <c r="E1084" s="5" t="s">
        <v>315</v>
      </c>
      <c r="F1084" s="5">
        <f>'Training Register'!C184</f>
        <v>0</v>
      </c>
      <c r="G1084" s="5" t="str">
        <f>IF(F1084="","",IF(ISNUMBER(MATCH(F1084,Setup!$J$6:$J$1000,0)),"OK","ORPHAN"))</f>
        <v>ORPHAN</v>
      </c>
    </row>
    <row r="1085" spans="1:7" ht="15" customHeight="1" x14ac:dyDescent="0.35">
      <c r="A1085" s="5" t="s">
        <v>313</v>
      </c>
      <c r="B1085" s="5" t="s">
        <v>1030</v>
      </c>
      <c r="C1085" s="5">
        <f>'Training Register'!A185</f>
        <v>0</v>
      </c>
      <c r="D1085" s="5" t="str">
        <f>IFERROR(IF(C1085="","",INDEX('Employee Master'!$B$5:$B$104,MATCH(C1085,'Employee Master'!$A$5:$A$104,0))),"")</f>
        <v/>
      </c>
      <c r="E1085" s="5" t="s">
        <v>315</v>
      </c>
      <c r="F1085" s="5">
        <f>'Training Register'!C185</f>
        <v>0</v>
      </c>
      <c r="G1085" s="5" t="str">
        <f>IF(F1085="","",IF(ISNUMBER(MATCH(F1085,Setup!$J$6:$J$1000,0)),"OK","ORPHAN"))</f>
        <v>ORPHAN</v>
      </c>
    </row>
    <row r="1086" spans="1:7" ht="15" customHeight="1" x14ac:dyDescent="0.35">
      <c r="A1086" s="5" t="s">
        <v>313</v>
      </c>
      <c r="B1086" s="5" t="s">
        <v>1031</v>
      </c>
      <c r="C1086" s="5">
        <f>'Training Register'!A186</f>
        <v>0</v>
      </c>
      <c r="D1086" s="5" t="str">
        <f>IFERROR(IF(C1086="","",INDEX('Employee Master'!$B$5:$B$104,MATCH(C1086,'Employee Master'!$A$5:$A$104,0))),"")</f>
        <v/>
      </c>
      <c r="E1086" s="5" t="s">
        <v>315</v>
      </c>
      <c r="F1086" s="5">
        <f>'Training Register'!C186</f>
        <v>0</v>
      </c>
      <c r="G1086" s="5" t="str">
        <f>IF(F1086="","",IF(ISNUMBER(MATCH(F1086,Setup!$J$6:$J$1000,0)),"OK","ORPHAN"))</f>
        <v>ORPHAN</v>
      </c>
    </row>
    <row r="1087" spans="1:7" ht="15" customHeight="1" x14ac:dyDescent="0.35">
      <c r="A1087" s="5" t="s">
        <v>313</v>
      </c>
      <c r="B1087" s="5" t="s">
        <v>1032</v>
      </c>
      <c r="C1087" s="5">
        <f>'Training Register'!A187</f>
        <v>0</v>
      </c>
      <c r="D1087" s="5" t="str">
        <f>IFERROR(IF(C1087="","",INDEX('Employee Master'!$B$5:$B$104,MATCH(C1087,'Employee Master'!$A$5:$A$104,0))),"")</f>
        <v/>
      </c>
      <c r="E1087" s="5" t="s">
        <v>315</v>
      </c>
      <c r="F1087" s="5">
        <f>'Training Register'!C187</f>
        <v>0</v>
      </c>
      <c r="G1087" s="5" t="str">
        <f>IF(F1087="","",IF(ISNUMBER(MATCH(F1087,Setup!$J$6:$J$1000,0)),"OK","ORPHAN"))</f>
        <v>ORPHAN</v>
      </c>
    </row>
    <row r="1088" spans="1:7" ht="15" customHeight="1" x14ac:dyDescent="0.35">
      <c r="A1088" s="5" t="s">
        <v>313</v>
      </c>
      <c r="B1088" s="5" t="s">
        <v>1033</v>
      </c>
      <c r="C1088" s="5">
        <f>'Training Register'!A188</f>
        <v>0</v>
      </c>
      <c r="D1088" s="5" t="str">
        <f>IFERROR(IF(C1088="","",INDEX('Employee Master'!$B$5:$B$104,MATCH(C1088,'Employee Master'!$A$5:$A$104,0))),"")</f>
        <v/>
      </c>
      <c r="E1088" s="5" t="s">
        <v>315</v>
      </c>
      <c r="F1088" s="5">
        <f>'Training Register'!C188</f>
        <v>0</v>
      </c>
      <c r="G1088" s="5" t="str">
        <f>IF(F1088="","",IF(ISNUMBER(MATCH(F1088,Setup!$J$6:$J$1000,0)),"OK","ORPHAN"))</f>
        <v>ORPHAN</v>
      </c>
    </row>
    <row r="1089" spans="1:7" ht="15" customHeight="1" x14ac:dyDescent="0.35">
      <c r="A1089" s="5" t="s">
        <v>313</v>
      </c>
      <c r="B1089" s="5" t="s">
        <v>1034</v>
      </c>
      <c r="C1089" s="5">
        <f>'Training Register'!A189</f>
        <v>0</v>
      </c>
      <c r="D1089" s="5" t="str">
        <f>IFERROR(IF(C1089="","",INDEX('Employee Master'!$B$5:$B$104,MATCH(C1089,'Employee Master'!$A$5:$A$104,0))),"")</f>
        <v/>
      </c>
      <c r="E1089" s="5" t="s">
        <v>315</v>
      </c>
      <c r="F1089" s="5">
        <f>'Training Register'!C189</f>
        <v>0</v>
      </c>
      <c r="G1089" s="5" t="str">
        <f>IF(F1089="","",IF(ISNUMBER(MATCH(F1089,Setup!$J$6:$J$1000,0)),"OK","ORPHAN"))</f>
        <v>ORPHAN</v>
      </c>
    </row>
    <row r="1090" spans="1:7" ht="15" customHeight="1" x14ac:dyDescent="0.35">
      <c r="A1090" s="5" t="s">
        <v>313</v>
      </c>
      <c r="B1090" s="5" t="s">
        <v>1035</v>
      </c>
      <c r="C1090" s="5">
        <f>'Training Register'!A190</f>
        <v>0</v>
      </c>
      <c r="D1090" s="5" t="str">
        <f>IFERROR(IF(C1090="","",INDEX('Employee Master'!$B$5:$B$104,MATCH(C1090,'Employee Master'!$A$5:$A$104,0))),"")</f>
        <v/>
      </c>
      <c r="E1090" s="5" t="s">
        <v>315</v>
      </c>
      <c r="F1090" s="5">
        <f>'Training Register'!C190</f>
        <v>0</v>
      </c>
      <c r="G1090" s="5" t="str">
        <f>IF(F1090="","",IF(ISNUMBER(MATCH(F1090,Setup!$J$6:$J$1000,0)),"OK","ORPHAN"))</f>
        <v>ORPHAN</v>
      </c>
    </row>
    <row r="1091" spans="1:7" ht="15" customHeight="1" x14ac:dyDescent="0.35">
      <c r="A1091" s="5" t="s">
        <v>313</v>
      </c>
      <c r="B1091" s="5" t="s">
        <v>1036</v>
      </c>
      <c r="C1091" s="5">
        <f>'Training Register'!A191</f>
        <v>0</v>
      </c>
      <c r="D1091" s="5" t="str">
        <f>IFERROR(IF(C1091="","",INDEX('Employee Master'!$B$5:$B$104,MATCH(C1091,'Employee Master'!$A$5:$A$104,0))),"")</f>
        <v/>
      </c>
      <c r="E1091" s="5" t="s">
        <v>315</v>
      </c>
      <c r="F1091" s="5">
        <f>'Training Register'!C191</f>
        <v>0</v>
      </c>
      <c r="G1091" s="5" t="str">
        <f>IF(F1091="","",IF(ISNUMBER(MATCH(F1091,Setup!$J$6:$J$1000,0)),"OK","ORPHAN"))</f>
        <v>ORPHAN</v>
      </c>
    </row>
    <row r="1092" spans="1:7" ht="15" customHeight="1" x14ac:dyDescent="0.35">
      <c r="A1092" s="5" t="s">
        <v>313</v>
      </c>
      <c r="B1092" s="5" t="s">
        <v>1037</v>
      </c>
      <c r="C1092" s="5">
        <f>'Training Register'!A192</f>
        <v>0</v>
      </c>
      <c r="D1092" s="5" t="str">
        <f>IFERROR(IF(C1092="","",INDEX('Employee Master'!$B$5:$B$104,MATCH(C1092,'Employee Master'!$A$5:$A$104,0))),"")</f>
        <v/>
      </c>
      <c r="E1092" s="5" t="s">
        <v>315</v>
      </c>
      <c r="F1092" s="5">
        <f>'Training Register'!C192</f>
        <v>0</v>
      </c>
      <c r="G1092" s="5" t="str">
        <f>IF(F1092="","",IF(ISNUMBER(MATCH(F1092,Setup!$J$6:$J$1000,0)),"OK","ORPHAN"))</f>
        <v>ORPHAN</v>
      </c>
    </row>
    <row r="1093" spans="1:7" ht="15" customHeight="1" x14ac:dyDescent="0.35">
      <c r="A1093" s="5" t="s">
        <v>313</v>
      </c>
      <c r="B1093" s="5" t="s">
        <v>1038</v>
      </c>
      <c r="C1093" s="5">
        <f>'Training Register'!A193</f>
        <v>0</v>
      </c>
      <c r="D1093" s="5" t="str">
        <f>IFERROR(IF(C1093="","",INDEX('Employee Master'!$B$5:$B$104,MATCH(C1093,'Employee Master'!$A$5:$A$104,0))),"")</f>
        <v/>
      </c>
      <c r="E1093" s="5" t="s">
        <v>315</v>
      </c>
      <c r="F1093" s="5">
        <f>'Training Register'!C193</f>
        <v>0</v>
      </c>
      <c r="G1093" s="5" t="str">
        <f>IF(F1093="","",IF(ISNUMBER(MATCH(F1093,Setup!$J$6:$J$1000,0)),"OK","ORPHAN"))</f>
        <v>ORPHAN</v>
      </c>
    </row>
    <row r="1094" spans="1:7" ht="15" customHeight="1" x14ac:dyDescent="0.35">
      <c r="A1094" s="5" t="s">
        <v>313</v>
      </c>
      <c r="B1094" s="5" t="s">
        <v>1039</v>
      </c>
      <c r="C1094" s="5">
        <f>'Training Register'!A194</f>
        <v>0</v>
      </c>
      <c r="D1094" s="5" t="str">
        <f>IFERROR(IF(C1094="","",INDEX('Employee Master'!$B$5:$B$104,MATCH(C1094,'Employee Master'!$A$5:$A$104,0))),"")</f>
        <v/>
      </c>
      <c r="E1094" s="5" t="s">
        <v>315</v>
      </c>
      <c r="F1094" s="5">
        <f>'Training Register'!C194</f>
        <v>0</v>
      </c>
      <c r="G1094" s="5" t="str">
        <f>IF(F1094="","",IF(ISNUMBER(MATCH(F1094,Setup!$J$6:$J$1000,0)),"OK","ORPHAN"))</f>
        <v>ORPHAN</v>
      </c>
    </row>
    <row r="1095" spans="1:7" ht="15" customHeight="1" x14ac:dyDescent="0.35">
      <c r="A1095" s="5" t="s">
        <v>313</v>
      </c>
      <c r="B1095" s="5" t="s">
        <v>1040</v>
      </c>
      <c r="C1095" s="5">
        <f>'Training Register'!A195</f>
        <v>0</v>
      </c>
      <c r="D1095" s="5" t="str">
        <f>IFERROR(IF(C1095="","",INDEX('Employee Master'!$B$5:$B$104,MATCH(C1095,'Employee Master'!$A$5:$A$104,0))),"")</f>
        <v/>
      </c>
      <c r="E1095" s="5" t="s">
        <v>315</v>
      </c>
      <c r="F1095" s="5">
        <f>'Training Register'!C195</f>
        <v>0</v>
      </c>
      <c r="G1095" s="5" t="str">
        <f>IF(F1095="","",IF(ISNUMBER(MATCH(F1095,Setup!$J$6:$J$1000,0)),"OK","ORPHAN"))</f>
        <v>ORPHAN</v>
      </c>
    </row>
    <row r="1096" spans="1:7" ht="15" customHeight="1" x14ac:dyDescent="0.35">
      <c r="A1096" s="5" t="s">
        <v>313</v>
      </c>
      <c r="B1096" s="5" t="s">
        <v>1041</v>
      </c>
      <c r="C1096" s="5">
        <f>'Training Register'!A196</f>
        <v>0</v>
      </c>
      <c r="D1096" s="5" t="str">
        <f>IFERROR(IF(C1096="","",INDEX('Employee Master'!$B$5:$B$104,MATCH(C1096,'Employee Master'!$A$5:$A$104,0))),"")</f>
        <v/>
      </c>
      <c r="E1096" s="5" t="s">
        <v>315</v>
      </c>
      <c r="F1096" s="5">
        <f>'Training Register'!C196</f>
        <v>0</v>
      </c>
      <c r="G1096" s="5" t="str">
        <f>IF(F1096="","",IF(ISNUMBER(MATCH(F1096,Setup!$J$6:$J$1000,0)),"OK","ORPHAN"))</f>
        <v>ORPHAN</v>
      </c>
    </row>
    <row r="1097" spans="1:7" ht="15" customHeight="1" x14ac:dyDescent="0.35">
      <c r="A1097" s="5" t="s">
        <v>313</v>
      </c>
      <c r="B1097" s="5" t="s">
        <v>1042</v>
      </c>
      <c r="C1097" s="5">
        <f>'Training Register'!A197</f>
        <v>0</v>
      </c>
      <c r="D1097" s="5" t="str">
        <f>IFERROR(IF(C1097="","",INDEX('Employee Master'!$B$5:$B$104,MATCH(C1097,'Employee Master'!$A$5:$A$104,0))),"")</f>
        <v/>
      </c>
      <c r="E1097" s="5" t="s">
        <v>315</v>
      </c>
      <c r="F1097" s="5">
        <f>'Training Register'!C197</f>
        <v>0</v>
      </c>
      <c r="G1097" s="5" t="str">
        <f>IF(F1097="","",IF(ISNUMBER(MATCH(F1097,Setup!$J$6:$J$1000,0)),"OK","ORPHAN"))</f>
        <v>ORPHAN</v>
      </c>
    </row>
    <row r="1098" spans="1:7" ht="15" customHeight="1" x14ac:dyDescent="0.35">
      <c r="A1098" s="5" t="s">
        <v>313</v>
      </c>
      <c r="B1098" s="5" t="s">
        <v>1043</v>
      </c>
      <c r="C1098" s="5">
        <f>'Training Register'!A198</f>
        <v>0</v>
      </c>
      <c r="D1098" s="5" t="str">
        <f>IFERROR(IF(C1098="","",INDEX('Employee Master'!$B$5:$B$104,MATCH(C1098,'Employee Master'!$A$5:$A$104,0))),"")</f>
        <v/>
      </c>
      <c r="E1098" s="5" t="s">
        <v>315</v>
      </c>
      <c r="F1098" s="5">
        <f>'Training Register'!C198</f>
        <v>0</v>
      </c>
      <c r="G1098" s="5" t="str">
        <f>IF(F1098="","",IF(ISNUMBER(MATCH(F1098,Setup!$J$6:$J$1000,0)),"OK","ORPHAN"))</f>
        <v>ORPHAN</v>
      </c>
    </row>
    <row r="1099" spans="1:7" ht="15" customHeight="1" x14ac:dyDescent="0.35">
      <c r="A1099" s="5" t="s">
        <v>313</v>
      </c>
      <c r="B1099" s="5" t="s">
        <v>1044</v>
      </c>
      <c r="C1099" s="5">
        <f>'Training Register'!A199</f>
        <v>0</v>
      </c>
      <c r="D1099" s="5" t="str">
        <f>IFERROR(IF(C1099="","",INDEX('Employee Master'!$B$5:$B$104,MATCH(C1099,'Employee Master'!$A$5:$A$104,0))),"")</f>
        <v/>
      </c>
      <c r="E1099" s="5" t="s">
        <v>315</v>
      </c>
      <c r="F1099" s="5">
        <f>'Training Register'!C199</f>
        <v>0</v>
      </c>
      <c r="G1099" s="5" t="str">
        <f>IF(F1099="","",IF(ISNUMBER(MATCH(F1099,Setup!$J$6:$J$1000,0)),"OK","ORPHAN"))</f>
        <v>ORPHAN</v>
      </c>
    </row>
    <row r="1100" spans="1:7" ht="15" customHeight="1" x14ac:dyDescent="0.35">
      <c r="A1100" s="5" t="s">
        <v>313</v>
      </c>
      <c r="B1100" s="5" t="s">
        <v>1045</v>
      </c>
      <c r="C1100" s="5">
        <f>'Training Register'!A200</f>
        <v>0</v>
      </c>
      <c r="D1100" s="5" t="str">
        <f>IFERROR(IF(C1100="","",INDEX('Employee Master'!$B$5:$B$104,MATCH(C1100,'Employee Master'!$A$5:$A$104,0))),"")</f>
        <v/>
      </c>
      <c r="E1100" s="5" t="s">
        <v>315</v>
      </c>
      <c r="F1100" s="5">
        <f>'Training Register'!C200</f>
        <v>0</v>
      </c>
      <c r="G1100" s="5" t="str">
        <f>IF(F1100="","",IF(ISNUMBER(MATCH(F1100,Setup!$J$6:$J$1000,0)),"OK","ORPHAN"))</f>
        <v>ORPHAN</v>
      </c>
    </row>
    <row r="1101" spans="1:7" ht="15" customHeight="1" x14ac:dyDescent="0.35">
      <c r="A1101" s="5" t="s">
        <v>313</v>
      </c>
      <c r="B1101" s="5" t="s">
        <v>1046</v>
      </c>
      <c r="C1101" s="5">
        <f>'Training Register'!A201</f>
        <v>0</v>
      </c>
      <c r="D1101" s="5" t="str">
        <f>IFERROR(IF(C1101="","",INDEX('Employee Master'!$B$5:$B$104,MATCH(C1101,'Employee Master'!$A$5:$A$104,0))),"")</f>
        <v/>
      </c>
      <c r="E1101" s="5" t="s">
        <v>315</v>
      </c>
      <c r="F1101" s="5">
        <f>'Training Register'!C201</f>
        <v>0</v>
      </c>
      <c r="G1101" s="5" t="str">
        <f>IF(F1101="","",IF(ISNUMBER(MATCH(F1101,Setup!$J$6:$J$1000,0)),"OK","ORPHAN"))</f>
        <v>ORPHAN</v>
      </c>
    </row>
    <row r="1102" spans="1:7" ht="15" customHeight="1" x14ac:dyDescent="0.35">
      <c r="A1102" s="5" t="s">
        <v>313</v>
      </c>
      <c r="B1102" s="5" t="s">
        <v>1047</v>
      </c>
      <c r="C1102" s="5">
        <f>'Training Register'!A202</f>
        <v>0</v>
      </c>
      <c r="D1102" s="5" t="str">
        <f>IFERROR(IF(C1102="","",INDEX('Employee Master'!$B$5:$B$104,MATCH(C1102,'Employee Master'!$A$5:$A$104,0))),"")</f>
        <v/>
      </c>
      <c r="E1102" s="5" t="s">
        <v>315</v>
      </c>
      <c r="F1102" s="5">
        <f>'Training Register'!C202</f>
        <v>0</v>
      </c>
      <c r="G1102" s="5" t="str">
        <f>IF(F1102="","",IF(ISNUMBER(MATCH(F1102,Setup!$J$6:$J$1000,0)),"OK","ORPHAN"))</f>
        <v>ORPHAN</v>
      </c>
    </row>
    <row r="1103" spans="1:7" ht="15" customHeight="1" x14ac:dyDescent="0.35">
      <c r="A1103" s="5" t="s">
        <v>313</v>
      </c>
      <c r="B1103" s="5" t="s">
        <v>1048</v>
      </c>
      <c r="C1103" s="5">
        <f>'Training Register'!A203</f>
        <v>0</v>
      </c>
      <c r="D1103" s="5" t="str">
        <f>IFERROR(IF(C1103="","",INDEX('Employee Master'!$B$5:$B$104,MATCH(C1103,'Employee Master'!$A$5:$A$104,0))),"")</f>
        <v/>
      </c>
      <c r="E1103" s="5" t="s">
        <v>315</v>
      </c>
      <c r="F1103" s="5">
        <f>'Training Register'!C203</f>
        <v>0</v>
      </c>
      <c r="G1103" s="5" t="str">
        <f>IF(F1103="","",IF(ISNUMBER(MATCH(F1103,Setup!$J$6:$J$1000,0)),"OK","ORPHAN"))</f>
        <v>ORPHAN</v>
      </c>
    </row>
    <row r="1104" spans="1:7" ht="15" customHeight="1" x14ac:dyDescent="0.35">
      <c r="A1104" s="5" t="s">
        <v>313</v>
      </c>
      <c r="B1104" s="5" t="s">
        <v>1049</v>
      </c>
      <c r="C1104" s="5">
        <f>'Training Register'!A204</f>
        <v>0</v>
      </c>
      <c r="D1104" s="5" t="str">
        <f>IFERROR(IF(C1104="","",INDEX('Employee Master'!$B$5:$B$104,MATCH(C1104,'Employee Master'!$A$5:$A$104,0))),"")</f>
        <v/>
      </c>
      <c r="E1104" s="5" t="s">
        <v>315</v>
      </c>
      <c r="F1104" s="5">
        <f>'Training Register'!C204</f>
        <v>0</v>
      </c>
      <c r="G1104" s="5" t="str">
        <f>IF(F1104="","",IF(ISNUMBER(MATCH(F1104,Setup!$J$6:$J$1000,0)),"OK","ORPHAN"))</f>
        <v>ORPHAN</v>
      </c>
    </row>
  </sheetData>
  <autoFilter ref="A4:G1104" xr:uid="{00000000-0009-0000-0000-00000E000000}"/>
  <mergeCells count="3">
    <mergeCell ref="A1:G1"/>
    <mergeCell ref="A2:G2"/>
    <mergeCell ref="I4:K4"/>
  </mergeCells>
  <conditionalFormatting sqref="G5:G1104">
    <cfRule type="cellIs" dxfId="1" priority="2" operator="equal">
      <formula>"ORPHAN"</formula>
    </cfRule>
    <cfRule type="cellIs" dxfId="0" priority="3" operator="equal">
      <formula>"OK"</formula>
    </cfRule>
  </conditionalFormatting>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Dashboard</vt:lpstr>
      <vt:lpstr>Instructions</vt:lpstr>
      <vt:lpstr>Setup</vt:lpstr>
      <vt:lpstr>Employee Master</vt:lpstr>
      <vt:lpstr>Personal Info</vt:lpstr>
      <vt:lpstr>Employment Details</vt:lpstr>
      <vt:lpstr>Leave Tracker</vt:lpstr>
      <vt:lpstr>Performance</vt:lpstr>
      <vt:lpstr>Privacy &amp; Access</vt:lpstr>
      <vt:lpstr>Probation Tracker</vt:lpstr>
      <vt:lpstr>Contract &amp; Permit Tracker</vt:lpstr>
      <vt:lpstr>Training Register</vt:lpstr>
      <vt:lpstr>Disciplinary Register</vt:lpstr>
      <vt:lpstr>Document Checklist</vt:lpstr>
      <vt:lpstr>Data Integrity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HRPro TT</dc:title>
  <dc:subject>Trinidad &amp; Tobago Employee Tracker for SMEs</dc:subject>
  <dc:creator>Tricia Chung</dc:creator>
  <cp:keywords>HR employee tracker Trinidad Tobago compliance SME probation leave performance</cp:keywords>
  <dc:description>HRPro TT — a Trinidad &amp; Tobago employee management workbook for SMEs. Tracks employee records, leave, probation, contracts, work permits, training, discipline, and onboarding documents. Aligned with the Maternity Protection Act, Industrial Relations Act, OSH Act, Immigration Act, and Data Protection Act.</dc:description>
  <cp:lastModifiedBy>tricia chung</cp:lastModifiedBy>
  <cp:revision>0</cp:revision>
  <dcterms:created xsi:type="dcterms:W3CDTF">2026-04-27T20:32:43Z</dcterms:created>
  <dcterms:modified xsi:type="dcterms:W3CDTF">2026-06-10T14:51:10Z</dcterms:modified>
  <dc:language>en-US</dc:language>
</cp:coreProperties>
</file>